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počet 2020-2022" sheetId="1" r:id="rId1"/>
    <sheet name="Hárok1" sheetId="2" r:id="rId2"/>
  </sheets>
  <definedNames>
    <definedName name="_xlnm.Print_Area" localSheetId="1">'Hárok1'!$A$3:$H$41</definedName>
    <definedName name="_xlnm.Print_Area" localSheetId="0">'rozpočet 2020-2022'!$A$1:$H$184</definedName>
  </definedNames>
  <calcPr fullCalcOnLoad="1"/>
</workbook>
</file>

<file path=xl/sharedStrings.xml><?xml version="1.0" encoding="utf-8"?>
<sst xmlns="http://schemas.openxmlformats.org/spreadsheetml/2006/main" count="338" uniqueCount="189">
  <si>
    <t>121001,2,3</t>
  </si>
  <si>
    <t>Daň z nehnuteľností</t>
  </si>
  <si>
    <t>Daň za psa</t>
  </si>
  <si>
    <t>Daň za predajné automaty</t>
  </si>
  <si>
    <t>Daň za komunálny odpad</t>
  </si>
  <si>
    <t>Príjem z prenajatých pozemkov</t>
  </si>
  <si>
    <t>Pokuty za porušenie predpisov</t>
  </si>
  <si>
    <t>Príjem z prenajatých budov</t>
  </si>
  <si>
    <t>Poplatky a platby - trhové poplatky</t>
  </si>
  <si>
    <t>klasifikácia</t>
  </si>
  <si>
    <t>01.7.0.</t>
  </si>
  <si>
    <t>03.2.0.</t>
  </si>
  <si>
    <t>Ochrana pred požiarmi</t>
  </si>
  <si>
    <t>05.1.0.</t>
  </si>
  <si>
    <t>Nakladanie s odpadovými vodami</t>
  </si>
  <si>
    <t>Bývanie a občianska vybavenosť - trhoviská</t>
  </si>
  <si>
    <t>Rekreačné a športové služby - TRYSKÁČ</t>
  </si>
  <si>
    <t>09.6.0.1.</t>
  </si>
  <si>
    <t>Nezamestnanosť</t>
  </si>
  <si>
    <t>10.7.0.</t>
  </si>
  <si>
    <t>10.9.0.</t>
  </si>
  <si>
    <t>Výdavky spolu</t>
  </si>
  <si>
    <t>funkčná</t>
  </si>
  <si>
    <t xml:space="preserve">kód </t>
  </si>
  <si>
    <t>podpoložky</t>
  </si>
  <si>
    <t>04.5.1.</t>
  </si>
  <si>
    <t>Cestná doprava</t>
  </si>
  <si>
    <t>Príjem z predaja pozemkov</t>
  </si>
  <si>
    <t>Kapitálové príjmy spolu</t>
  </si>
  <si>
    <t>Transakcie verejného dlhu</t>
  </si>
  <si>
    <t>tabuľka č.1</t>
  </si>
  <si>
    <t>Daň za užívanie verejného priestranstva</t>
  </si>
  <si>
    <t>Názov rozpočtovej podpoložky príjmov</t>
  </si>
  <si>
    <t>Názov rozpočtovej položky výdavkov</t>
  </si>
  <si>
    <t>Kapitálové výdavky spolu</t>
  </si>
  <si>
    <t>Administratívne poplatky - Matričný úrad</t>
  </si>
  <si>
    <t>Iné všeobecné služby - Matričný úrad</t>
  </si>
  <si>
    <t>Z rozpočtu VÚC</t>
  </si>
  <si>
    <t>Všeobecné verejné služby - voľby</t>
  </si>
  <si>
    <t>Iné nedaňové príjmy  ZŠ, MŠ, ŠJ, ŠKD</t>
  </si>
  <si>
    <t>Transakcie verejného dlhu - úroky z úveru</t>
  </si>
  <si>
    <t>Príjmové finančné operácie</t>
  </si>
  <si>
    <t>Prevod prostr. z peňažných fondov-rezervný fond</t>
  </si>
  <si>
    <t>09.1.1.1.</t>
  </si>
  <si>
    <t>09.1.2.1.</t>
  </si>
  <si>
    <t xml:space="preserve">Výdavkové finančné operácie </t>
  </si>
  <si>
    <t>Vratky</t>
  </si>
  <si>
    <t>Ostatný príjem z náhrad poistného plnenia</t>
  </si>
  <si>
    <t>Daň za nevýherné hracie prístroje</t>
  </si>
  <si>
    <t>Skutočnosť</t>
  </si>
  <si>
    <t>Výnos dane z príjmov FO</t>
  </si>
  <si>
    <t>Ostatné príjmy iné</t>
  </si>
  <si>
    <t>Príjmy z predaja kapitálových aktív</t>
  </si>
  <si>
    <t>rozpočtu</t>
  </si>
  <si>
    <t xml:space="preserve">Návrh </t>
  </si>
  <si>
    <t xml:space="preserve">rozpočtu </t>
  </si>
  <si>
    <t>01.1.1</t>
  </si>
  <si>
    <t>01.1.2</t>
  </si>
  <si>
    <t>Poľnohospodárstvo - deratizácia, veterinárna obl.</t>
  </si>
  <si>
    <t>Nakladanie s odpadmi - odpad, verejná zeleň</t>
  </si>
  <si>
    <t>01.3.3</t>
  </si>
  <si>
    <t>01.6.0</t>
  </si>
  <si>
    <t>01.7.0</t>
  </si>
  <si>
    <t>03.2.0</t>
  </si>
  <si>
    <t>04.2.1</t>
  </si>
  <si>
    <t>04.5.1</t>
  </si>
  <si>
    <t>05.1.0</t>
  </si>
  <si>
    <t>05.2.0</t>
  </si>
  <si>
    <t>06.2.0</t>
  </si>
  <si>
    <t>06.6.0</t>
  </si>
  <si>
    <t>07.2.1</t>
  </si>
  <si>
    <t>08.2.0</t>
  </si>
  <si>
    <t>08.1.0</t>
  </si>
  <si>
    <t>Kultúrne služby - knižnice</t>
  </si>
  <si>
    <t>Kultúrne služby - DK Vesna, DK Vetvár</t>
  </si>
  <si>
    <t>08.3.0</t>
  </si>
  <si>
    <t>08.4.0</t>
  </si>
  <si>
    <t>08.6.0</t>
  </si>
  <si>
    <t>09.1.1.1</t>
  </si>
  <si>
    <t>09.1.2.1</t>
  </si>
  <si>
    <t>09.2.1.1</t>
  </si>
  <si>
    <t>09.5.0</t>
  </si>
  <si>
    <t>Vzdelávanie nedefin.podľa úrovne - školenia MiU</t>
  </si>
  <si>
    <t>Vzdelávanie nedefin.podľa úrovne - ŠKD</t>
  </si>
  <si>
    <t>09.6.0.2</t>
  </si>
  <si>
    <t>10.2.0</t>
  </si>
  <si>
    <t>10.3.0</t>
  </si>
  <si>
    <t>Pozostalí - pohrebné</t>
  </si>
  <si>
    <t>10.4.0</t>
  </si>
  <si>
    <t>09.6.0.1</t>
  </si>
  <si>
    <t>Invalidita a ťažké zdrav. postihnutie</t>
  </si>
  <si>
    <t>Výkonné a zákonodarné orgány - vnútorná správa</t>
  </si>
  <si>
    <t>Finančné a rozpočtové záležitosti</t>
  </si>
  <si>
    <t>Rozvoj obcí - kanalizácia, detské ihriská</t>
  </si>
  <si>
    <t>Predprimárne vzdelávanie s bež.starostlivosťou - MŠ</t>
  </si>
  <si>
    <t>Primárne vzdelávanie s bež.starostlivosľou - I.st. ZŠ</t>
  </si>
  <si>
    <t>skutočnosť</t>
  </si>
  <si>
    <t>Schválený</t>
  </si>
  <si>
    <t>rozpočet</t>
  </si>
  <si>
    <t>Názov rozpočtovej položky príjmov</t>
  </si>
  <si>
    <t xml:space="preserve">Nakladanie s odpadmi </t>
  </si>
  <si>
    <t>09.2.1.1.</t>
  </si>
  <si>
    <t>09.6.0.2.</t>
  </si>
  <si>
    <t>07.2.1.</t>
  </si>
  <si>
    <t>Soc.zabezp.inde neklasifik. - soc. odd., živ. pohr.</t>
  </si>
  <si>
    <t>Vysielacie a vydavateľské služby - Bisk. noviny</t>
  </si>
  <si>
    <t>Nižšie sekund. vzdel. všeob. s bež.starostl. - II.st. ZŠ</t>
  </si>
  <si>
    <t>Vedľajšie služby v školstve-predprim.vzd. - ŠJ pri MŠ</t>
  </si>
  <si>
    <t>Vedľajšie služby v školstve-predprim.vzd.-ŠJ pri MŠ</t>
  </si>
  <si>
    <t>Staroba - peňažné dávky, opatrovatelky, kluby dôch.</t>
  </si>
  <si>
    <t>Rodina a deti - prísp.pri narodení, peňaž.dávky, vklad.kn.</t>
  </si>
  <si>
    <t>Nakladanie s odpadovými vodami - Kanalizácia</t>
  </si>
  <si>
    <t>Cestná doprava, cyklotrasy</t>
  </si>
  <si>
    <t>Bývanie a obč. vybavenosť - trhoviská</t>
  </si>
  <si>
    <t>Rekreácia, kultúra a nábož. - kult. pod., kronika</t>
  </si>
  <si>
    <t>Primárne vzdelávanie s bež.starostlivosťou - I.st.ZŠ</t>
  </si>
  <si>
    <t>Vedľajšie služby v školstve-primárne.vzd. - ŠJ pri I.st.ZŠ</t>
  </si>
  <si>
    <t>Všeobecná zdravotná starostlivosť - zdravotné strediská</t>
  </si>
  <si>
    <t>03.6.0.</t>
  </si>
  <si>
    <t>Verejný poriadok a bezpečnosť</t>
  </si>
  <si>
    <t>na rok 2019</t>
  </si>
  <si>
    <t>Príjem za výrub drevín</t>
  </si>
  <si>
    <t>Zostatok prostriedkov z minulého roka</t>
  </si>
  <si>
    <t>Príjmové finančné operácie spolu</t>
  </si>
  <si>
    <r>
      <rPr>
        <sz val="10"/>
        <color indexed="9"/>
        <rFont val="Arial"/>
        <family val="2"/>
      </rPr>
      <t>Poplatky a platby</t>
    </r>
    <r>
      <rPr>
        <sz val="10"/>
        <rFont val="Arial"/>
        <family val="2"/>
      </rPr>
      <t xml:space="preserve"> - výpožičné</t>
    </r>
  </si>
  <si>
    <r>
      <rPr>
        <sz val="10"/>
        <color indexed="9"/>
        <rFont val="Arial"/>
        <family val="2"/>
      </rPr>
      <t>Poplatky a platby</t>
    </r>
    <r>
      <rPr>
        <sz val="10"/>
        <rFont val="Arial"/>
        <family val="2"/>
      </rPr>
      <t xml:space="preserve"> - opatrovateľská služba</t>
    </r>
  </si>
  <si>
    <r>
      <rPr>
        <sz val="10"/>
        <color indexed="9"/>
        <rFont val="Arial"/>
        <family val="2"/>
      </rPr>
      <t>Poplatky a platby</t>
    </r>
    <r>
      <rPr>
        <sz val="10"/>
        <rFont val="Arial"/>
        <family val="2"/>
      </rPr>
      <t xml:space="preserve"> - kultúrne podujatia</t>
    </r>
  </si>
  <si>
    <r>
      <rPr>
        <sz val="10"/>
        <color indexed="9"/>
        <rFont val="Arial"/>
        <family val="2"/>
      </rPr>
      <t>Poplatky a platby</t>
    </r>
    <r>
      <rPr>
        <sz val="10"/>
        <rFont val="Arial"/>
        <family val="2"/>
      </rPr>
      <t xml:space="preserve"> - ostatné</t>
    </r>
  </si>
  <si>
    <r>
      <rPr>
        <sz val="10"/>
        <color indexed="9"/>
        <rFont val="Arial"/>
        <family val="2"/>
      </rPr>
      <t>Administratívne poplatky</t>
    </r>
    <r>
      <rPr>
        <sz val="10"/>
        <rFont val="Arial"/>
        <family val="2"/>
      </rPr>
      <t xml:space="preserve"> - Stavebný úrad</t>
    </r>
  </si>
  <si>
    <r>
      <rPr>
        <sz val="10"/>
        <color indexed="9"/>
        <rFont val="Arial"/>
        <family val="2"/>
      </rPr>
      <t>Administratívne poplatky</t>
    </r>
    <r>
      <rPr>
        <sz val="10"/>
        <rFont val="Arial"/>
        <family val="2"/>
      </rPr>
      <t xml:space="preserve"> - ostatné</t>
    </r>
  </si>
  <si>
    <t>Transfer zo štátneho rozpočtu - MŠ</t>
  </si>
  <si>
    <t>Transfer zo štátneho rozpočtu - ZŠ</t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</si>
  <si>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Matričný úrad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</si>
  <si>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Stavebný úrad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</si>
  <si>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Školský úrad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</si>
  <si>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Životné prostredie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</si>
  <si>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 Špec.stav.úrad</t>
    </r>
  </si>
  <si>
    <t>Bežné príjmy spolu</t>
  </si>
  <si>
    <t>Výdavkové finančné operácie spolu</t>
  </si>
  <si>
    <t>Náboženské a iné spol.služby (členské, prísp. nad.,OZ)</t>
  </si>
  <si>
    <t xml:space="preserve"> </t>
  </si>
  <si>
    <t>na rok 2020</t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</si>
  <si>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voľby</t>
    </r>
  </si>
  <si>
    <t>Očakávaná</t>
  </si>
  <si>
    <t>tabuľka č. 2</t>
  </si>
  <si>
    <t>tabuľka č. 3</t>
  </si>
  <si>
    <t>Kultúrne služby _ DK Vesna, DK Vetvár</t>
  </si>
  <si>
    <t>tabuľka č. 4</t>
  </si>
  <si>
    <t>Iné všeobecné služby-Matričný úrad</t>
  </si>
  <si>
    <t>spolu</t>
  </si>
  <si>
    <t>Granty - dobrovoľný hasičský zbor</t>
  </si>
  <si>
    <t>za rok 2018</t>
  </si>
  <si>
    <t>na rok 2021</t>
  </si>
  <si>
    <r>
      <rPr>
        <sz val="10"/>
        <color indexed="9"/>
        <rFont val="Arial"/>
        <family val="2"/>
      </rPr>
      <t>Poplatky a platby</t>
    </r>
    <r>
      <rPr>
        <sz val="10"/>
        <rFont val="Arial"/>
        <family val="2"/>
      </rPr>
      <t xml:space="preserve"> - režijné </t>
    </r>
  </si>
  <si>
    <t>Návrh</t>
  </si>
  <si>
    <t>Kapitálový transfer z VÚC</t>
  </si>
  <si>
    <t>Príjem zo ŠR SR - projekt MŠ Komárovská</t>
  </si>
  <si>
    <t>Príjem zo štátneho účelového fondu -EÚ-MŠ Komárovská</t>
  </si>
  <si>
    <t>Z dobropisov</t>
  </si>
  <si>
    <t>Transfer zo štátneho účelového fondu-Envirofond</t>
  </si>
  <si>
    <t>Prijatá zábezpeka</t>
  </si>
  <si>
    <t>Rozvoj obcí - det.ihr., ver.priestr,</t>
  </si>
  <si>
    <t>Návrh bežných príjmov na rok 2020, 2021, 2022</t>
  </si>
  <si>
    <t xml:space="preserve">Návrh bežných výdavkov na rok 2020, 2021, 2022 </t>
  </si>
  <si>
    <t>Vedľajšie služby v školstve-prim.vzd.-ŠJ pri ZŠ</t>
  </si>
  <si>
    <t>Návrh kapitálových príjmov na rok 2020, 2021, 2022</t>
  </si>
  <si>
    <t>Návrh kapitálových výdavkov a výdavkových finančných operácií na rok 2020,2021,2022</t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</si>
  <si>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rodinné prídavky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</si>
  <si>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soc.výpomoc-strava</t>
    </r>
  </si>
  <si>
    <t>Sociálne zabezpečenie-strava</t>
  </si>
  <si>
    <t>za rok 2019</t>
  </si>
  <si>
    <t>na rok 2022</t>
  </si>
  <si>
    <t>Granty,dary</t>
  </si>
  <si>
    <t>10.1.2.</t>
  </si>
  <si>
    <t>10.5.0.</t>
  </si>
  <si>
    <t>Soc.pomoc v núdzi</t>
  </si>
  <si>
    <t>IOM správny poplatok</t>
  </si>
  <si>
    <t>Rekreácia,kultúra, náboženstvo</t>
  </si>
  <si>
    <t xml:space="preserve"> 01.1.1</t>
  </si>
  <si>
    <t>Vrátenie zábezpeky z verejného obstarávania</t>
  </si>
  <si>
    <t>01.3.3.</t>
  </si>
  <si>
    <t>IOM - odvod do ŠR</t>
  </si>
  <si>
    <t>Príjem zo ŠR Úradu vlády</t>
  </si>
  <si>
    <t>08.1.0.</t>
  </si>
  <si>
    <t>z toho</t>
  </si>
  <si>
    <t>Návrh rozpočtu na rok 2020</t>
  </si>
  <si>
    <t>Návrh bežných výdavkov na rok 2020 v členení na hlavné kategórie</t>
  </si>
  <si>
    <t>tabuľka č. 5</t>
  </si>
  <si>
    <t>Soc. zabezp.na úseku školstva-pomôcky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</si>
</sst>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\P\r\a\vd\a;&quot;Pravda&quot;;&quot;Nepravda&quot;"/>
    <numFmt numFmtId="176" formatCode="[$€-2]\ #\ ##,000_);[Red]\([$¥€-2]\ #\ ##,000\)"/>
    <numFmt numFmtId="177" formatCode="[$-41B]dddd\,\ d\.\ mmmm\ yyyy"/>
    <numFmt numFmtId="178" formatCode="#,##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14" fontId="0" fillId="0" borderId="13" xfId="0" applyNumberFormat="1" applyBorder="1" applyAlignment="1">
      <alignment/>
    </xf>
    <xf numFmtId="3" fontId="0" fillId="32" borderId="12" xfId="0" applyNumberForma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3" fontId="0" fillId="0" borderId="15" xfId="0" applyNumberForma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3" fontId="0" fillId="32" borderId="14" xfId="0" applyNumberForma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3" fontId="0" fillId="0" borderId="17" xfId="0" applyNumberForma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32" borderId="15" xfId="0" applyNumberFormat="1" applyFill="1" applyBorder="1" applyAlignment="1">
      <alignment horizontal="right"/>
    </xf>
    <xf numFmtId="3" fontId="0" fillId="32" borderId="12" xfId="0" applyNumberFormat="1" applyFill="1" applyBorder="1" applyAlignment="1">
      <alignment horizontal="right"/>
    </xf>
    <xf numFmtId="3" fontId="0" fillId="32" borderId="12" xfId="0" applyNumberFormat="1" applyFill="1" applyBorder="1" applyAlignment="1">
      <alignment/>
    </xf>
    <xf numFmtId="3" fontId="3" fillId="32" borderId="12" xfId="0" applyNumberFormat="1" applyFont="1" applyFill="1" applyBorder="1" applyAlignment="1">
      <alignment horizontal="right"/>
    </xf>
    <xf numFmtId="3" fontId="3" fillId="32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" fontId="3" fillId="32" borderId="15" xfId="0" applyNumberFormat="1" applyFont="1" applyFill="1" applyBorder="1" applyAlignment="1">
      <alignment horizontal="right"/>
    </xf>
    <xf numFmtId="14" fontId="0" fillId="0" borderId="13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4" xfId="0" applyNumberFormat="1" applyFont="1" applyFill="1" applyBorder="1" applyAlignment="1">
      <alignment/>
    </xf>
    <xf numFmtId="14" fontId="0" fillId="0" borderId="34" xfId="0" applyNumberFormat="1" applyBorder="1" applyAlignment="1">
      <alignment/>
    </xf>
    <xf numFmtId="14" fontId="0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32" borderId="34" xfId="0" applyNumberFormat="1" applyFont="1" applyFill="1" applyBorder="1" applyAlignment="1">
      <alignment/>
    </xf>
    <xf numFmtId="3" fontId="0" fillId="32" borderId="34" xfId="0" applyNumberFormat="1" applyFill="1" applyBorder="1" applyAlignment="1">
      <alignment/>
    </xf>
    <xf numFmtId="3" fontId="0" fillId="32" borderId="36" xfId="0" applyNumberForma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ill="1" applyAlignment="1">
      <alignment/>
    </xf>
    <xf numFmtId="0" fontId="1" fillId="0" borderId="41" xfId="0" applyFont="1" applyBorder="1" applyAlignment="1">
      <alignment/>
    </xf>
    <xf numFmtId="14" fontId="0" fillId="0" borderId="36" xfId="0" applyNumberFormat="1" applyBorder="1" applyAlignment="1">
      <alignment/>
    </xf>
    <xf numFmtId="0" fontId="1" fillId="0" borderId="37" xfId="0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4">
      <selection activeCell="F13" sqref="F13:F25"/>
    </sheetView>
  </sheetViews>
  <sheetFormatPr defaultColWidth="9.140625" defaultRowHeight="12.75"/>
  <cols>
    <col min="1" max="1" width="11.00390625" style="0" customWidth="1"/>
    <col min="2" max="2" width="49.140625" style="0" customWidth="1"/>
    <col min="3" max="5" width="11.421875" style="0" customWidth="1"/>
    <col min="6" max="6" width="11.28125" style="0" customWidth="1"/>
    <col min="7" max="7" width="14.421875" style="0" customWidth="1"/>
    <col min="8" max="8" width="13.28125" style="0" customWidth="1"/>
  </cols>
  <sheetData>
    <row r="1" spans="2:7" ht="12.75">
      <c r="B1" s="3" t="s">
        <v>162</v>
      </c>
      <c r="C1" s="30"/>
      <c r="D1" s="30"/>
      <c r="E1" s="30"/>
      <c r="F1" s="30" t="s">
        <v>30</v>
      </c>
      <c r="G1" s="30"/>
    </row>
    <row r="2" spans="2:7" ht="12.75">
      <c r="B2" s="9"/>
      <c r="C2" s="30"/>
      <c r="D2" s="30"/>
      <c r="E2" s="30"/>
      <c r="F2" s="61" t="s">
        <v>140</v>
      </c>
      <c r="G2" s="61"/>
    </row>
    <row r="3" spans="1:8" ht="12.75">
      <c r="A3" s="16" t="s">
        <v>23</v>
      </c>
      <c r="B3" s="19" t="s">
        <v>32</v>
      </c>
      <c r="C3" s="31" t="s">
        <v>49</v>
      </c>
      <c r="D3" s="77" t="s">
        <v>97</v>
      </c>
      <c r="E3" s="53" t="s">
        <v>143</v>
      </c>
      <c r="F3" s="31" t="s">
        <v>54</v>
      </c>
      <c r="G3" s="31" t="s">
        <v>54</v>
      </c>
      <c r="H3" s="31" t="s">
        <v>54</v>
      </c>
    </row>
    <row r="4" spans="1:8" ht="12.75">
      <c r="A4" s="40" t="s">
        <v>24</v>
      </c>
      <c r="B4" s="42"/>
      <c r="C4" s="43" t="s">
        <v>151</v>
      </c>
      <c r="D4" s="41" t="s">
        <v>98</v>
      </c>
      <c r="E4" s="54" t="s">
        <v>96</v>
      </c>
      <c r="F4" s="43" t="s">
        <v>53</v>
      </c>
      <c r="G4" s="43" t="s">
        <v>55</v>
      </c>
      <c r="H4" s="43" t="s">
        <v>55</v>
      </c>
    </row>
    <row r="5" spans="1:8" ht="12.75">
      <c r="A5" s="18"/>
      <c r="B5" s="17"/>
      <c r="C5" s="39"/>
      <c r="D5" s="34" t="s">
        <v>120</v>
      </c>
      <c r="E5" s="55" t="s">
        <v>170</v>
      </c>
      <c r="F5" s="32" t="s">
        <v>141</v>
      </c>
      <c r="G5" s="32" t="s">
        <v>152</v>
      </c>
      <c r="H5" s="32" t="s">
        <v>171</v>
      </c>
    </row>
    <row r="6" spans="1:13" ht="10.5" customHeight="1">
      <c r="A6" s="39">
        <v>111003</v>
      </c>
      <c r="B6" s="21" t="s">
        <v>50</v>
      </c>
      <c r="C6" s="33">
        <v>3704676</v>
      </c>
      <c r="D6" s="24">
        <v>3586600</v>
      </c>
      <c r="E6" s="56">
        <v>3784540</v>
      </c>
      <c r="F6" s="24">
        <v>3984540</v>
      </c>
      <c r="G6" s="10">
        <f>SUM(F6*1.05)</f>
        <v>4183767</v>
      </c>
      <c r="H6" s="10">
        <f>SUM(F6*1.08)</f>
        <v>4303303.2</v>
      </c>
      <c r="J6" s="104"/>
      <c r="K6" s="104"/>
      <c r="L6" s="104"/>
      <c r="M6" s="104"/>
    </row>
    <row r="7" spans="1:8" ht="10.5" customHeight="1">
      <c r="A7" s="11" t="s">
        <v>0</v>
      </c>
      <c r="B7" s="2" t="s">
        <v>1</v>
      </c>
      <c r="C7" s="65">
        <v>1131960</v>
      </c>
      <c r="D7" s="23">
        <v>1109232</v>
      </c>
      <c r="E7" s="57">
        <v>1109232</v>
      </c>
      <c r="F7" s="23">
        <v>1086080</v>
      </c>
      <c r="G7" s="10">
        <f>SUM(F7*1.02)</f>
        <v>1107801.6</v>
      </c>
      <c r="H7" s="10">
        <f>SUM(F7*1.08)</f>
        <v>1172966.4000000001</v>
      </c>
    </row>
    <row r="8" spans="1:8" ht="10.5" customHeight="1">
      <c r="A8" s="5">
        <v>133001</v>
      </c>
      <c r="B8" s="2" t="s">
        <v>2</v>
      </c>
      <c r="C8" s="22">
        <v>23924</v>
      </c>
      <c r="D8" s="24">
        <v>24400</v>
      </c>
      <c r="E8" s="58">
        <v>24400</v>
      </c>
      <c r="F8" s="24">
        <v>24400</v>
      </c>
      <c r="G8" s="10">
        <f aca="true" t="shared" si="0" ref="G8:G44">SUM(F8*1.02)</f>
        <v>24888</v>
      </c>
      <c r="H8" s="10">
        <f aca="true" t="shared" si="1" ref="H8:H44">SUM(F8*1.08)</f>
        <v>26352</v>
      </c>
    </row>
    <row r="9" spans="1:8" ht="10.5" customHeight="1">
      <c r="A9" s="5">
        <v>133003</v>
      </c>
      <c r="B9" s="2" t="s">
        <v>48</v>
      </c>
      <c r="C9" s="22">
        <v>65</v>
      </c>
      <c r="D9" s="24">
        <v>65</v>
      </c>
      <c r="E9" s="58">
        <v>65</v>
      </c>
      <c r="F9" s="24">
        <v>68</v>
      </c>
      <c r="G9" s="10">
        <f t="shared" si="0"/>
        <v>69.36</v>
      </c>
      <c r="H9" s="10">
        <f t="shared" si="1"/>
        <v>73.44</v>
      </c>
    </row>
    <row r="10" spans="1:8" ht="10.5" customHeight="1">
      <c r="A10" s="5">
        <v>133004</v>
      </c>
      <c r="B10" s="2" t="s">
        <v>3</v>
      </c>
      <c r="C10" s="22">
        <v>2795</v>
      </c>
      <c r="D10" s="24">
        <v>2820</v>
      </c>
      <c r="E10" s="58">
        <v>2820</v>
      </c>
      <c r="F10" s="24">
        <v>2490</v>
      </c>
      <c r="G10" s="10">
        <f t="shared" si="0"/>
        <v>2539.8</v>
      </c>
      <c r="H10" s="10">
        <f t="shared" si="1"/>
        <v>2689.2000000000003</v>
      </c>
    </row>
    <row r="11" spans="1:8" ht="10.5" customHeight="1">
      <c r="A11" s="5">
        <v>133012</v>
      </c>
      <c r="B11" s="2" t="s">
        <v>31</v>
      </c>
      <c r="C11" s="22">
        <v>115483</v>
      </c>
      <c r="D11" s="24">
        <v>134000</v>
      </c>
      <c r="E11" s="58">
        <v>142000</v>
      </c>
      <c r="F11" s="24">
        <v>146000</v>
      </c>
      <c r="G11" s="10">
        <f t="shared" si="0"/>
        <v>148920</v>
      </c>
      <c r="H11" s="10">
        <f t="shared" si="1"/>
        <v>157680</v>
      </c>
    </row>
    <row r="12" spans="1:8" ht="10.5" customHeight="1">
      <c r="A12" s="5">
        <v>133013</v>
      </c>
      <c r="B12" s="2" t="s">
        <v>4</v>
      </c>
      <c r="C12" s="22">
        <v>163586</v>
      </c>
      <c r="D12" s="24">
        <v>155000</v>
      </c>
      <c r="E12" s="58">
        <v>155000</v>
      </c>
      <c r="F12" s="24">
        <v>155000</v>
      </c>
      <c r="G12" s="10">
        <f t="shared" si="0"/>
        <v>158100</v>
      </c>
      <c r="H12" s="10">
        <f t="shared" si="1"/>
        <v>167400</v>
      </c>
    </row>
    <row r="13" spans="1:8" ht="10.5" customHeight="1">
      <c r="A13" s="5">
        <v>212002</v>
      </c>
      <c r="B13" s="2" t="s">
        <v>5</v>
      </c>
      <c r="C13" s="22">
        <v>519364</v>
      </c>
      <c r="D13" s="24">
        <v>271199</v>
      </c>
      <c r="E13" s="58">
        <v>481199</v>
      </c>
      <c r="F13" s="24">
        <v>581440</v>
      </c>
      <c r="G13" s="10">
        <f t="shared" si="0"/>
        <v>593068.8</v>
      </c>
      <c r="H13" s="10">
        <f t="shared" si="1"/>
        <v>627955.2000000001</v>
      </c>
    </row>
    <row r="14" spans="1:13" ht="10.5" customHeight="1">
      <c r="A14" s="5">
        <v>212003</v>
      </c>
      <c r="B14" s="2" t="s">
        <v>7</v>
      </c>
      <c r="C14" s="22">
        <v>390689</v>
      </c>
      <c r="D14" s="24">
        <v>263791</v>
      </c>
      <c r="E14" s="58">
        <v>273791</v>
      </c>
      <c r="F14" s="24">
        <v>270085</v>
      </c>
      <c r="G14" s="10">
        <f t="shared" si="0"/>
        <v>275486.7</v>
      </c>
      <c r="H14" s="10">
        <f t="shared" si="1"/>
        <v>291691.80000000005</v>
      </c>
      <c r="K14" s="104"/>
      <c r="L14" s="104"/>
      <c r="M14" s="104"/>
    </row>
    <row r="15" spans="1:8" ht="10.5" customHeight="1">
      <c r="A15" s="5">
        <v>221004</v>
      </c>
      <c r="B15" s="29" t="s">
        <v>35</v>
      </c>
      <c r="C15" s="22">
        <v>25546</v>
      </c>
      <c r="D15" s="24">
        <v>21000</v>
      </c>
      <c r="E15" s="24">
        <v>21000</v>
      </c>
      <c r="F15" s="24">
        <v>21200</v>
      </c>
      <c r="G15" s="10">
        <f t="shared" si="0"/>
        <v>21624</v>
      </c>
      <c r="H15" s="10">
        <f t="shared" si="1"/>
        <v>22896</v>
      </c>
    </row>
    <row r="16" spans="1:8" ht="10.5" customHeight="1">
      <c r="A16" s="5">
        <v>221004</v>
      </c>
      <c r="B16" s="29" t="s">
        <v>128</v>
      </c>
      <c r="C16" s="22">
        <v>30297</v>
      </c>
      <c r="D16" s="24">
        <v>23000</v>
      </c>
      <c r="E16" s="24">
        <v>23000</v>
      </c>
      <c r="F16" s="24">
        <v>23500</v>
      </c>
      <c r="G16" s="10">
        <f t="shared" si="0"/>
        <v>23970</v>
      </c>
      <c r="H16" s="10">
        <f t="shared" si="1"/>
        <v>25380</v>
      </c>
    </row>
    <row r="17" spans="1:8" ht="10.5" customHeight="1">
      <c r="A17" s="5">
        <v>221004</v>
      </c>
      <c r="B17" s="29" t="s">
        <v>129</v>
      </c>
      <c r="C17" s="22">
        <v>4895</v>
      </c>
      <c r="D17" s="24">
        <v>7000</v>
      </c>
      <c r="E17" s="24">
        <v>7000</v>
      </c>
      <c r="F17" s="24">
        <v>5500</v>
      </c>
      <c r="G17" s="10">
        <f t="shared" si="0"/>
        <v>5610</v>
      </c>
      <c r="H17" s="10">
        <f t="shared" si="1"/>
        <v>5940</v>
      </c>
    </row>
    <row r="18" spans="1:8" ht="10.5" customHeight="1">
      <c r="A18" s="5">
        <v>222003</v>
      </c>
      <c r="B18" s="2" t="s">
        <v>6</v>
      </c>
      <c r="C18" s="22">
        <v>7050</v>
      </c>
      <c r="D18" s="24">
        <v>2000</v>
      </c>
      <c r="E18" s="24">
        <v>600</v>
      </c>
      <c r="F18" s="24">
        <v>200</v>
      </c>
      <c r="G18" s="10">
        <f t="shared" si="0"/>
        <v>204</v>
      </c>
      <c r="H18" s="10">
        <f t="shared" si="1"/>
        <v>216</v>
      </c>
    </row>
    <row r="19" spans="1:8" ht="10.5" customHeight="1">
      <c r="A19" s="5">
        <v>223001</v>
      </c>
      <c r="B19" s="29" t="s">
        <v>8</v>
      </c>
      <c r="C19" s="22">
        <v>1733</v>
      </c>
      <c r="D19" s="24">
        <v>2000</v>
      </c>
      <c r="E19" s="24">
        <v>2000</v>
      </c>
      <c r="F19" s="24">
        <v>1300</v>
      </c>
      <c r="G19" s="10">
        <f t="shared" si="0"/>
        <v>1326</v>
      </c>
      <c r="H19" s="10">
        <f t="shared" si="1"/>
        <v>1404</v>
      </c>
    </row>
    <row r="20" spans="1:8" ht="10.5" customHeight="1">
      <c r="A20" s="5">
        <v>223001</v>
      </c>
      <c r="B20" s="29" t="s">
        <v>124</v>
      </c>
      <c r="C20" s="22">
        <v>1682</v>
      </c>
      <c r="D20" s="24">
        <v>1400</v>
      </c>
      <c r="E20" s="24">
        <v>1400</v>
      </c>
      <c r="F20" s="24">
        <v>1600</v>
      </c>
      <c r="G20" s="10">
        <f t="shared" si="0"/>
        <v>1632</v>
      </c>
      <c r="H20" s="10">
        <f t="shared" si="1"/>
        <v>1728</v>
      </c>
    </row>
    <row r="21" spans="1:8" ht="10.5" customHeight="1">
      <c r="A21" s="5">
        <v>223001</v>
      </c>
      <c r="B21" s="29" t="s">
        <v>153</v>
      </c>
      <c r="C21" s="22">
        <v>25947</v>
      </c>
      <c r="D21" s="24">
        <v>40034</v>
      </c>
      <c r="E21" s="24">
        <v>40034</v>
      </c>
      <c r="F21" s="24">
        <v>33640</v>
      </c>
      <c r="G21" s="10">
        <f t="shared" si="0"/>
        <v>34312.8</v>
      </c>
      <c r="H21" s="10">
        <f t="shared" si="1"/>
        <v>36331.200000000004</v>
      </c>
    </row>
    <row r="22" spans="1:8" ht="10.5" customHeight="1">
      <c r="A22" s="5">
        <v>223001</v>
      </c>
      <c r="B22" s="29" t="s">
        <v>125</v>
      </c>
      <c r="C22" s="22">
        <v>17051</v>
      </c>
      <c r="D22" s="24">
        <v>16000</v>
      </c>
      <c r="E22" s="24">
        <v>16000</v>
      </c>
      <c r="F22" s="24">
        <v>17500</v>
      </c>
      <c r="G22" s="10">
        <f t="shared" si="0"/>
        <v>17850</v>
      </c>
      <c r="H22" s="10">
        <f t="shared" si="1"/>
        <v>18900</v>
      </c>
    </row>
    <row r="23" spans="1:8" ht="10.5" customHeight="1">
      <c r="A23" s="5">
        <v>223001</v>
      </c>
      <c r="B23" s="29" t="s">
        <v>126</v>
      </c>
      <c r="C23" s="22">
        <v>3506</v>
      </c>
      <c r="D23" s="24">
        <v>3000</v>
      </c>
      <c r="E23" s="24">
        <v>12500</v>
      </c>
      <c r="F23" s="24">
        <v>11000</v>
      </c>
      <c r="G23" s="10">
        <f t="shared" si="0"/>
        <v>11220</v>
      </c>
      <c r="H23" s="10">
        <f t="shared" si="1"/>
        <v>11880</v>
      </c>
    </row>
    <row r="24" spans="1:8" ht="10.5" customHeight="1">
      <c r="A24" s="5">
        <v>223001</v>
      </c>
      <c r="B24" s="29" t="s">
        <v>127</v>
      </c>
      <c r="C24" s="22">
        <v>18758</v>
      </c>
      <c r="D24" s="24">
        <v>4000</v>
      </c>
      <c r="E24" s="24">
        <v>4000</v>
      </c>
      <c r="F24" s="24">
        <v>6100</v>
      </c>
      <c r="G24" s="10">
        <f t="shared" si="0"/>
        <v>6222</v>
      </c>
      <c r="H24" s="10">
        <f t="shared" si="1"/>
        <v>6588</v>
      </c>
    </row>
    <row r="25" spans="1:8" ht="10.5" customHeight="1">
      <c r="A25" s="5">
        <v>291002</v>
      </c>
      <c r="B25" s="2" t="s">
        <v>39</v>
      </c>
      <c r="C25" s="22">
        <v>518379</v>
      </c>
      <c r="D25" s="47">
        <v>597574</v>
      </c>
      <c r="E25" s="47">
        <v>597574</v>
      </c>
      <c r="F25" s="47">
        <v>688248</v>
      </c>
      <c r="G25" s="10">
        <f t="shared" si="0"/>
        <v>702012.96</v>
      </c>
      <c r="H25" s="10">
        <f t="shared" si="1"/>
        <v>743307.8400000001</v>
      </c>
    </row>
    <row r="26" spans="1:8" ht="10.5" customHeight="1">
      <c r="A26" s="5">
        <v>292006</v>
      </c>
      <c r="B26" s="2" t="s">
        <v>47</v>
      </c>
      <c r="C26" s="22">
        <v>150</v>
      </c>
      <c r="D26" s="24">
        <v>0</v>
      </c>
      <c r="E26" s="58">
        <v>165</v>
      </c>
      <c r="F26" s="24">
        <v>0</v>
      </c>
      <c r="G26" s="10">
        <f t="shared" si="0"/>
        <v>0</v>
      </c>
      <c r="H26" s="10">
        <f t="shared" si="1"/>
        <v>0</v>
      </c>
    </row>
    <row r="27" spans="1:8" ht="10.5" customHeight="1">
      <c r="A27" s="5">
        <v>292012</v>
      </c>
      <c r="B27" s="2" t="s">
        <v>158</v>
      </c>
      <c r="C27" s="22">
        <v>22431</v>
      </c>
      <c r="D27" s="24"/>
      <c r="E27" s="58">
        <v>7200</v>
      </c>
      <c r="F27" s="24">
        <v>0</v>
      </c>
      <c r="G27" s="10">
        <f t="shared" si="0"/>
        <v>0</v>
      </c>
      <c r="H27" s="10">
        <f t="shared" si="1"/>
        <v>0</v>
      </c>
    </row>
    <row r="28" spans="1:8" ht="10.5" customHeight="1">
      <c r="A28" s="5">
        <v>292017</v>
      </c>
      <c r="B28" s="2" t="s">
        <v>46</v>
      </c>
      <c r="C28" s="22">
        <v>16070</v>
      </c>
      <c r="D28" s="78">
        <v>0</v>
      </c>
      <c r="E28" s="58"/>
      <c r="F28" s="78">
        <v>0</v>
      </c>
      <c r="G28" s="10">
        <f t="shared" si="0"/>
        <v>0</v>
      </c>
      <c r="H28" s="10">
        <f t="shared" si="1"/>
        <v>0</v>
      </c>
    </row>
    <row r="29" spans="1:8" ht="10.5" customHeight="1">
      <c r="A29" s="5">
        <v>292027</v>
      </c>
      <c r="B29" s="2" t="s">
        <v>121</v>
      </c>
      <c r="C29" s="22">
        <v>0</v>
      </c>
      <c r="D29" s="78">
        <v>0</v>
      </c>
      <c r="E29" s="58"/>
      <c r="F29" s="78">
        <v>0</v>
      </c>
      <c r="G29" s="10">
        <f t="shared" si="0"/>
        <v>0</v>
      </c>
      <c r="H29" s="10">
        <f t="shared" si="1"/>
        <v>0</v>
      </c>
    </row>
    <row r="30" spans="1:8" ht="10.5" customHeight="1">
      <c r="A30" s="5">
        <v>292027</v>
      </c>
      <c r="B30" s="29" t="s">
        <v>51</v>
      </c>
      <c r="C30" s="22">
        <v>2120</v>
      </c>
      <c r="D30" s="78">
        <v>0</v>
      </c>
      <c r="E30" s="58"/>
      <c r="F30" s="78">
        <v>0</v>
      </c>
      <c r="G30" s="10">
        <f t="shared" si="0"/>
        <v>0</v>
      </c>
      <c r="H30" s="10">
        <f t="shared" si="1"/>
        <v>0</v>
      </c>
    </row>
    <row r="31" spans="1:8" ht="10.5" customHeight="1">
      <c r="A31" s="5">
        <v>311</v>
      </c>
      <c r="B31" s="74" t="s">
        <v>150</v>
      </c>
      <c r="C31" s="22">
        <v>3000</v>
      </c>
      <c r="D31" s="78">
        <v>0</v>
      </c>
      <c r="E31" s="58">
        <v>3000</v>
      </c>
      <c r="F31" s="78">
        <v>0</v>
      </c>
      <c r="G31" s="10">
        <f t="shared" si="0"/>
        <v>0</v>
      </c>
      <c r="H31" s="10">
        <f t="shared" si="1"/>
        <v>0</v>
      </c>
    </row>
    <row r="32" spans="1:8" ht="10.5" customHeight="1">
      <c r="A32" s="5">
        <v>311</v>
      </c>
      <c r="B32" s="29" t="s">
        <v>172</v>
      </c>
      <c r="C32" s="22">
        <v>2650</v>
      </c>
      <c r="D32" s="78"/>
      <c r="E32" s="58">
        <v>43000</v>
      </c>
      <c r="F32" s="78"/>
      <c r="G32" s="10">
        <f t="shared" si="0"/>
        <v>0</v>
      </c>
      <c r="H32" s="10">
        <f t="shared" si="1"/>
        <v>0</v>
      </c>
    </row>
    <row r="33" spans="1:8" ht="10.5" customHeight="1">
      <c r="A33" s="5">
        <v>312001</v>
      </c>
      <c r="B33" s="29" t="s">
        <v>130</v>
      </c>
      <c r="C33" s="22">
        <v>43289</v>
      </c>
      <c r="D33" s="24">
        <v>36445</v>
      </c>
      <c r="E33" s="58">
        <v>36445</v>
      </c>
      <c r="F33" s="24">
        <v>49585</v>
      </c>
      <c r="G33" s="10">
        <f t="shared" si="0"/>
        <v>50576.700000000004</v>
      </c>
      <c r="H33" s="10">
        <f t="shared" si="1"/>
        <v>53551.8</v>
      </c>
    </row>
    <row r="34" spans="1:8" ht="10.5" customHeight="1">
      <c r="A34" s="44">
        <v>312001</v>
      </c>
      <c r="B34" s="28" t="s">
        <v>142</v>
      </c>
      <c r="C34" s="33">
        <v>11029</v>
      </c>
      <c r="D34" s="68">
        <v>0</v>
      </c>
      <c r="E34" s="56">
        <v>33072</v>
      </c>
      <c r="F34" s="68">
        <v>11500</v>
      </c>
      <c r="G34" s="10">
        <f t="shared" si="0"/>
        <v>11730</v>
      </c>
      <c r="H34" s="10">
        <f t="shared" si="1"/>
        <v>12420</v>
      </c>
    </row>
    <row r="35" spans="1:8" ht="10.5" customHeight="1">
      <c r="A35" s="44">
        <v>312001</v>
      </c>
      <c r="B35" s="28" t="s">
        <v>167</v>
      </c>
      <c r="C35" s="56">
        <v>3337</v>
      </c>
      <c r="D35" s="68"/>
      <c r="E35" s="56">
        <v>3200</v>
      </c>
      <c r="F35" s="68">
        <v>0</v>
      </c>
      <c r="G35" s="10">
        <f t="shared" si="0"/>
        <v>0</v>
      </c>
      <c r="H35" s="10">
        <f t="shared" si="1"/>
        <v>0</v>
      </c>
    </row>
    <row r="36" spans="1:8" ht="10.5" customHeight="1">
      <c r="A36" s="44">
        <v>312001</v>
      </c>
      <c r="B36" s="28" t="s">
        <v>168</v>
      </c>
      <c r="C36" s="56">
        <v>473</v>
      </c>
      <c r="D36" s="68"/>
      <c r="E36" s="56">
        <v>182000</v>
      </c>
      <c r="F36" s="68">
        <v>350980</v>
      </c>
      <c r="G36" s="10">
        <f t="shared" si="0"/>
        <v>357999.60000000003</v>
      </c>
      <c r="H36" s="10">
        <f t="shared" si="1"/>
        <v>379058.4</v>
      </c>
    </row>
    <row r="37" spans="1:8" ht="10.5" customHeight="1">
      <c r="A37" s="44">
        <v>312002</v>
      </c>
      <c r="B37" s="28" t="s">
        <v>159</v>
      </c>
      <c r="C37" s="56">
        <v>0</v>
      </c>
      <c r="D37" s="68"/>
      <c r="E37" s="56">
        <v>0</v>
      </c>
      <c r="F37" s="68">
        <v>0</v>
      </c>
      <c r="G37" s="10">
        <f t="shared" si="0"/>
        <v>0</v>
      </c>
      <c r="H37" s="10">
        <f t="shared" si="1"/>
        <v>0</v>
      </c>
    </row>
    <row r="38" spans="1:8" ht="10.5" customHeight="1">
      <c r="A38" s="12">
        <v>312008</v>
      </c>
      <c r="B38" s="5" t="s">
        <v>37</v>
      </c>
      <c r="C38" s="58">
        <v>15000</v>
      </c>
      <c r="D38" s="24">
        <v>0</v>
      </c>
      <c r="E38" s="66">
        <v>1400</v>
      </c>
      <c r="F38" s="24">
        <v>0</v>
      </c>
      <c r="G38" s="10">
        <f t="shared" si="0"/>
        <v>0</v>
      </c>
      <c r="H38" s="10">
        <f t="shared" si="1"/>
        <v>0</v>
      </c>
    </row>
    <row r="39" spans="1:8" ht="10.5" customHeight="1">
      <c r="A39" s="63">
        <v>312012</v>
      </c>
      <c r="B39" s="71" t="s">
        <v>131</v>
      </c>
      <c r="C39" s="22">
        <v>2044621</v>
      </c>
      <c r="D39" s="79">
        <v>1996037</v>
      </c>
      <c r="E39" s="67">
        <v>2291000</v>
      </c>
      <c r="F39" s="79">
        <v>2385503</v>
      </c>
      <c r="G39" s="10">
        <f t="shared" si="0"/>
        <v>2433213.06</v>
      </c>
      <c r="H39" s="10">
        <f t="shared" si="1"/>
        <v>2576343.24</v>
      </c>
    </row>
    <row r="40" spans="1:8" ht="10.5" customHeight="1">
      <c r="A40" s="45">
        <v>312012</v>
      </c>
      <c r="B40" s="71" t="s">
        <v>132</v>
      </c>
      <c r="C40" s="22">
        <v>20431</v>
      </c>
      <c r="D40" s="79">
        <v>20430</v>
      </c>
      <c r="E40" s="67">
        <v>20430</v>
      </c>
      <c r="F40" s="79">
        <v>24380</v>
      </c>
      <c r="G40" s="10">
        <f t="shared" si="0"/>
        <v>24867.600000000002</v>
      </c>
      <c r="H40" s="10">
        <f t="shared" si="1"/>
        <v>26330.4</v>
      </c>
    </row>
    <row r="41" spans="1:8" ht="10.5" customHeight="1">
      <c r="A41" s="12">
        <v>312012</v>
      </c>
      <c r="B41" s="52" t="s">
        <v>133</v>
      </c>
      <c r="C41" s="22">
        <v>24267</v>
      </c>
      <c r="D41" s="24">
        <v>24260</v>
      </c>
      <c r="E41" s="66">
        <v>24260</v>
      </c>
      <c r="F41" s="24">
        <v>24452</v>
      </c>
      <c r="G41" s="10">
        <f t="shared" si="0"/>
        <v>24941.04</v>
      </c>
      <c r="H41" s="10">
        <f t="shared" si="1"/>
        <v>26408.160000000003</v>
      </c>
    </row>
    <row r="42" spans="1:8" ht="10.5" customHeight="1">
      <c r="A42" s="12">
        <v>312012</v>
      </c>
      <c r="B42" s="29" t="s">
        <v>134</v>
      </c>
      <c r="C42" s="59">
        <v>14770</v>
      </c>
      <c r="D42" s="24">
        <v>12000</v>
      </c>
      <c r="E42" s="66">
        <v>14000</v>
      </c>
      <c r="F42" s="24">
        <v>16182</v>
      </c>
      <c r="G42" s="10">
        <f t="shared" si="0"/>
        <v>16505.64</v>
      </c>
      <c r="H42" s="10">
        <f t="shared" si="1"/>
        <v>17476.56</v>
      </c>
    </row>
    <row r="43" spans="1:8" ht="10.5" customHeight="1">
      <c r="A43" s="12">
        <v>312012</v>
      </c>
      <c r="B43" s="29" t="s">
        <v>135</v>
      </c>
      <c r="C43" s="59">
        <v>1444</v>
      </c>
      <c r="D43" s="24">
        <v>1516</v>
      </c>
      <c r="E43" s="66">
        <v>1516</v>
      </c>
      <c r="F43" s="24">
        <v>1540</v>
      </c>
      <c r="G43" s="10">
        <f t="shared" si="0"/>
        <v>1570.8</v>
      </c>
      <c r="H43" s="10">
        <f t="shared" si="1"/>
        <v>1663.2</v>
      </c>
    </row>
    <row r="44" spans="1:8" ht="10.5" customHeight="1">
      <c r="A44" s="28">
        <v>312012</v>
      </c>
      <c r="B44" s="28" t="s">
        <v>136</v>
      </c>
      <c r="C44" s="60">
        <v>945</v>
      </c>
      <c r="D44" s="23">
        <v>944</v>
      </c>
      <c r="E44" s="72">
        <v>944</v>
      </c>
      <c r="F44" s="23">
        <v>952</v>
      </c>
      <c r="G44" s="10">
        <f t="shared" si="0"/>
        <v>971.04</v>
      </c>
      <c r="H44" s="10">
        <f t="shared" si="1"/>
        <v>1028.16</v>
      </c>
    </row>
    <row r="45" spans="1:8" ht="10.5" customHeight="1">
      <c r="A45" s="13"/>
      <c r="B45" s="7" t="s">
        <v>137</v>
      </c>
      <c r="C45" s="14">
        <f>SUM(C6:C44)</f>
        <v>8933413</v>
      </c>
      <c r="D45" s="14">
        <f>SUM(D6:D44)</f>
        <v>8355747</v>
      </c>
      <c r="E45" s="76">
        <f>SUM(E6:E43)</f>
        <v>9358843</v>
      </c>
      <c r="F45" s="14">
        <f>SUM(F6:F44)</f>
        <v>9924965</v>
      </c>
      <c r="G45" s="14">
        <f>SUM(G6:G44)</f>
        <v>10243000.499999998</v>
      </c>
      <c r="H45" s="14">
        <f>SUM(H6:H44)</f>
        <v>10718962.200000003</v>
      </c>
    </row>
    <row r="46" spans="1:8" ht="12" customHeight="1">
      <c r="A46" s="8"/>
      <c r="B46" s="8"/>
      <c r="C46" s="20"/>
      <c r="D46" s="20"/>
      <c r="E46" s="20"/>
      <c r="F46" s="20"/>
      <c r="G46" s="20"/>
      <c r="H46" s="20"/>
    </row>
    <row r="47" spans="1:8" ht="12" customHeight="1">
      <c r="A47" s="8"/>
      <c r="B47" s="8"/>
      <c r="C47" s="20"/>
      <c r="D47" s="20"/>
      <c r="E47" s="20"/>
      <c r="F47" s="20"/>
      <c r="G47" s="20"/>
      <c r="H47" s="20"/>
    </row>
    <row r="48" spans="1:8" ht="12" customHeight="1">
      <c r="A48" s="8"/>
      <c r="B48" s="8"/>
      <c r="C48" s="20"/>
      <c r="D48" s="20"/>
      <c r="E48" s="20"/>
      <c r="F48" s="20"/>
      <c r="G48" s="20"/>
      <c r="H48" s="20"/>
    </row>
    <row r="49" spans="1:8" ht="12" customHeight="1">
      <c r="A49" s="8"/>
      <c r="B49" s="8"/>
      <c r="C49" s="20"/>
      <c r="D49" s="20"/>
      <c r="E49" s="20"/>
      <c r="F49" s="20"/>
      <c r="G49" s="20"/>
      <c r="H49" s="20"/>
    </row>
    <row r="50" spans="1:8" ht="12" customHeight="1">
      <c r="A50" s="8"/>
      <c r="B50" s="8"/>
      <c r="C50" s="20"/>
      <c r="D50" s="20"/>
      <c r="E50" s="20"/>
      <c r="F50" s="20"/>
      <c r="G50" s="20"/>
      <c r="H50" s="20"/>
    </row>
    <row r="51" spans="1:8" ht="12" customHeight="1">
      <c r="A51" s="8"/>
      <c r="B51" s="8"/>
      <c r="C51" s="20"/>
      <c r="D51" s="20"/>
      <c r="E51" s="20"/>
      <c r="F51" s="20"/>
      <c r="G51" s="20"/>
      <c r="H51" s="20"/>
    </row>
    <row r="52" spans="2:7" ht="12.75">
      <c r="B52" s="82" t="s">
        <v>163</v>
      </c>
      <c r="C52" s="6"/>
      <c r="D52" s="30"/>
      <c r="E52" s="30"/>
      <c r="F52" s="30"/>
      <c r="G52" s="30"/>
    </row>
    <row r="53" spans="2:7" ht="12.75">
      <c r="B53" s="9"/>
      <c r="C53" s="6"/>
      <c r="F53" s="64" t="s">
        <v>144</v>
      </c>
      <c r="G53" s="64"/>
    </row>
    <row r="54" spans="1:8" ht="12.75">
      <c r="A54" s="16" t="s">
        <v>22</v>
      </c>
      <c r="B54" s="15" t="s">
        <v>33</v>
      </c>
      <c r="C54" s="31" t="s">
        <v>49</v>
      </c>
      <c r="D54" s="77" t="s">
        <v>97</v>
      </c>
      <c r="E54" s="53" t="s">
        <v>143</v>
      </c>
      <c r="F54" s="83" t="s">
        <v>154</v>
      </c>
      <c r="G54" s="83" t="s">
        <v>54</v>
      </c>
      <c r="H54" s="31" t="s">
        <v>54</v>
      </c>
    </row>
    <row r="55" spans="1:8" ht="12.75">
      <c r="A55" s="40" t="s">
        <v>9</v>
      </c>
      <c r="B55" s="42"/>
      <c r="C55" s="43" t="s">
        <v>151</v>
      </c>
      <c r="D55" s="41" t="s">
        <v>98</v>
      </c>
      <c r="E55" s="54" t="s">
        <v>96</v>
      </c>
      <c r="F55" s="84" t="s">
        <v>53</v>
      </c>
      <c r="G55" s="84" t="s">
        <v>53</v>
      </c>
      <c r="H55" s="43" t="s">
        <v>53</v>
      </c>
    </row>
    <row r="56" spans="1:8" ht="12.75">
      <c r="A56" s="18"/>
      <c r="B56" s="17"/>
      <c r="C56" s="39"/>
      <c r="D56" s="34" t="s">
        <v>120</v>
      </c>
      <c r="E56" s="55" t="s">
        <v>170</v>
      </c>
      <c r="F56" s="85" t="s">
        <v>141</v>
      </c>
      <c r="G56" s="32" t="s">
        <v>152</v>
      </c>
      <c r="H56" s="32" t="s">
        <v>171</v>
      </c>
    </row>
    <row r="57" spans="1:8" ht="12.75">
      <c r="A57" s="49" t="s">
        <v>56</v>
      </c>
      <c r="B57" s="21" t="s">
        <v>91</v>
      </c>
      <c r="C57" s="92">
        <v>1321005</v>
      </c>
      <c r="D57" s="22">
        <v>1474352</v>
      </c>
      <c r="E57" s="33">
        <v>1669730</v>
      </c>
      <c r="F57" s="22">
        <v>1673135</v>
      </c>
      <c r="G57" s="33">
        <v>1754875</v>
      </c>
      <c r="H57" s="22">
        <v>1881889</v>
      </c>
    </row>
    <row r="58" spans="1:8" ht="12.75">
      <c r="A58" s="50" t="s">
        <v>57</v>
      </c>
      <c r="B58" s="29" t="s">
        <v>92</v>
      </c>
      <c r="C58" s="93">
        <v>5817</v>
      </c>
      <c r="D58" s="22">
        <v>9500</v>
      </c>
      <c r="E58" s="22">
        <v>5670</v>
      </c>
      <c r="F58" s="22">
        <v>7000</v>
      </c>
      <c r="G58" s="33">
        <f aca="true" t="shared" si="2" ref="G58:G91">SUM(F58*1.025)</f>
        <v>7174.999999999999</v>
      </c>
      <c r="H58" s="22">
        <f aca="true" t="shared" si="3" ref="H58:H91">SUM(F58*1.065)</f>
        <v>7455</v>
      </c>
    </row>
    <row r="59" spans="1:8" ht="12.75">
      <c r="A59" s="50" t="s">
        <v>60</v>
      </c>
      <c r="B59" s="2" t="s">
        <v>36</v>
      </c>
      <c r="C59" s="93">
        <v>68203</v>
      </c>
      <c r="D59" s="22">
        <v>88319</v>
      </c>
      <c r="E59" s="22">
        <v>88829</v>
      </c>
      <c r="F59" s="22">
        <v>92600</v>
      </c>
      <c r="G59" s="33">
        <f t="shared" si="2"/>
        <v>94914.99999999999</v>
      </c>
      <c r="H59" s="22">
        <f t="shared" si="3"/>
        <v>98619</v>
      </c>
    </row>
    <row r="60" spans="1:8" ht="12.75">
      <c r="A60" s="50" t="s">
        <v>61</v>
      </c>
      <c r="B60" s="2" t="s">
        <v>38</v>
      </c>
      <c r="C60" s="93">
        <v>11029</v>
      </c>
      <c r="D60" s="22">
        <v>0</v>
      </c>
      <c r="E60" s="22">
        <v>33072</v>
      </c>
      <c r="F60" s="22">
        <v>11500</v>
      </c>
      <c r="G60" s="33">
        <f t="shared" si="2"/>
        <v>11787.499999999998</v>
      </c>
      <c r="H60" s="22">
        <f t="shared" si="3"/>
        <v>12247.5</v>
      </c>
    </row>
    <row r="61" spans="1:8" ht="12.75">
      <c r="A61" s="50" t="s">
        <v>62</v>
      </c>
      <c r="B61" s="2" t="s">
        <v>40</v>
      </c>
      <c r="C61" s="93">
        <v>10722</v>
      </c>
      <c r="D61" s="22">
        <v>10722</v>
      </c>
      <c r="E61" s="22">
        <v>10722</v>
      </c>
      <c r="F61" s="22">
        <v>7148</v>
      </c>
      <c r="G61" s="33">
        <f t="shared" si="2"/>
        <v>7326.7</v>
      </c>
      <c r="H61" s="22">
        <f t="shared" si="3"/>
        <v>7612.62</v>
      </c>
    </row>
    <row r="62" spans="1:8" ht="12.75">
      <c r="A62" s="50" t="s">
        <v>63</v>
      </c>
      <c r="B62" s="2" t="s">
        <v>12</v>
      </c>
      <c r="C62" s="93">
        <v>19572</v>
      </c>
      <c r="D62" s="22">
        <v>18300</v>
      </c>
      <c r="E62" s="22">
        <v>21300</v>
      </c>
      <c r="F62" s="22">
        <v>17350</v>
      </c>
      <c r="G62" s="33">
        <f t="shared" si="2"/>
        <v>17783.75</v>
      </c>
      <c r="H62" s="22">
        <f t="shared" si="3"/>
        <v>18477.75</v>
      </c>
    </row>
    <row r="63" spans="1:8" ht="12.75">
      <c r="A63" s="50" t="s">
        <v>64</v>
      </c>
      <c r="B63" s="29" t="s">
        <v>58</v>
      </c>
      <c r="C63" s="94">
        <v>3993</v>
      </c>
      <c r="D63" s="22">
        <v>6000</v>
      </c>
      <c r="E63" s="22">
        <v>6000</v>
      </c>
      <c r="F63" s="22">
        <v>6000</v>
      </c>
      <c r="G63" s="33">
        <f t="shared" si="2"/>
        <v>6149.999999999999</v>
      </c>
      <c r="H63" s="22">
        <f t="shared" si="3"/>
        <v>6390</v>
      </c>
    </row>
    <row r="64" spans="1:8" ht="12.75">
      <c r="A64" s="50" t="s">
        <v>65</v>
      </c>
      <c r="B64" s="2" t="s">
        <v>26</v>
      </c>
      <c r="C64" s="93">
        <v>102946</v>
      </c>
      <c r="D64" s="22">
        <v>156150</v>
      </c>
      <c r="E64" s="24">
        <v>178736</v>
      </c>
      <c r="F64" s="24">
        <v>220250</v>
      </c>
      <c r="G64" s="33">
        <f t="shared" si="2"/>
        <v>225756.24999999997</v>
      </c>
      <c r="H64" s="22">
        <v>283440</v>
      </c>
    </row>
    <row r="65" spans="1:8" ht="12.75">
      <c r="A65" s="50" t="s">
        <v>66</v>
      </c>
      <c r="B65" s="29" t="s">
        <v>59</v>
      </c>
      <c r="C65" s="93">
        <v>826267</v>
      </c>
      <c r="D65" s="22">
        <v>704820</v>
      </c>
      <c r="E65" s="24">
        <v>782234</v>
      </c>
      <c r="F65" s="22">
        <v>652380</v>
      </c>
      <c r="G65" s="33">
        <v>698690</v>
      </c>
      <c r="H65" s="22">
        <f t="shared" si="3"/>
        <v>694784.7</v>
      </c>
    </row>
    <row r="66" spans="1:8" ht="12.75">
      <c r="A66" s="50" t="s">
        <v>67</v>
      </c>
      <c r="B66" s="2" t="s">
        <v>14</v>
      </c>
      <c r="C66" s="93">
        <v>39714</v>
      </c>
      <c r="D66" s="22">
        <v>45050</v>
      </c>
      <c r="E66" s="47">
        <v>45050</v>
      </c>
      <c r="F66" s="47">
        <v>45050</v>
      </c>
      <c r="G66" s="33">
        <f t="shared" si="2"/>
        <v>46176.24999999999</v>
      </c>
      <c r="H66" s="22">
        <f t="shared" si="3"/>
        <v>47978.25</v>
      </c>
    </row>
    <row r="67" spans="1:8" ht="12.75">
      <c r="A67" s="50" t="s">
        <v>68</v>
      </c>
      <c r="B67" s="29" t="s">
        <v>93</v>
      </c>
      <c r="C67" s="93">
        <v>5339</v>
      </c>
      <c r="D67" s="22">
        <v>42400</v>
      </c>
      <c r="E67" s="47">
        <v>62400</v>
      </c>
      <c r="F67" s="47">
        <v>54462</v>
      </c>
      <c r="G67" s="33">
        <f t="shared" si="2"/>
        <v>55823.549999999996</v>
      </c>
      <c r="H67" s="22">
        <f t="shared" si="3"/>
        <v>58002.03</v>
      </c>
    </row>
    <row r="68" spans="1:8" ht="12.75">
      <c r="A68" s="50" t="s">
        <v>69</v>
      </c>
      <c r="B68" s="2" t="s">
        <v>113</v>
      </c>
      <c r="C68" s="93">
        <v>23408</v>
      </c>
      <c r="D68" s="22">
        <v>10200</v>
      </c>
      <c r="E68" s="26">
        <v>16200</v>
      </c>
      <c r="F68" s="26">
        <v>9700</v>
      </c>
      <c r="G68" s="33">
        <f t="shared" si="2"/>
        <v>9942.5</v>
      </c>
      <c r="H68" s="22">
        <f t="shared" si="3"/>
        <v>10330.5</v>
      </c>
    </row>
    <row r="69" spans="1:8" ht="12.75">
      <c r="A69" s="50" t="s">
        <v>70</v>
      </c>
      <c r="B69" s="29" t="s">
        <v>117</v>
      </c>
      <c r="C69" s="93">
        <v>29633</v>
      </c>
      <c r="D69" s="22">
        <v>28600</v>
      </c>
      <c r="E69" s="26">
        <v>28600</v>
      </c>
      <c r="F69" s="26">
        <v>30000</v>
      </c>
      <c r="G69" s="33">
        <f t="shared" si="2"/>
        <v>30749.999999999996</v>
      </c>
      <c r="H69" s="22">
        <f t="shared" si="3"/>
        <v>31950</v>
      </c>
    </row>
    <row r="70" spans="1:8" ht="12.75">
      <c r="A70" s="50" t="s">
        <v>72</v>
      </c>
      <c r="B70" s="2" t="s">
        <v>16</v>
      </c>
      <c r="C70" s="93">
        <v>3742</v>
      </c>
      <c r="D70" s="22">
        <v>4200</v>
      </c>
      <c r="E70" s="26">
        <v>4200</v>
      </c>
      <c r="F70" s="26">
        <v>4500</v>
      </c>
      <c r="G70" s="33">
        <f t="shared" si="2"/>
        <v>4612.5</v>
      </c>
      <c r="H70" s="22">
        <f t="shared" si="3"/>
        <v>4792.5</v>
      </c>
    </row>
    <row r="71" spans="1:8" ht="12.75">
      <c r="A71" s="50" t="s">
        <v>71</v>
      </c>
      <c r="B71" s="29" t="s">
        <v>73</v>
      </c>
      <c r="C71" s="93">
        <v>65541</v>
      </c>
      <c r="D71" s="22">
        <v>78100</v>
      </c>
      <c r="E71" s="26">
        <v>78100</v>
      </c>
      <c r="F71" s="22">
        <v>84265</v>
      </c>
      <c r="G71" s="33">
        <f t="shared" si="2"/>
        <v>86371.62499999999</v>
      </c>
      <c r="H71" s="22">
        <f t="shared" si="3"/>
        <v>89742.22499999999</v>
      </c>
    </row>
    <row r="72" spans="1:8" ht="12.75">
      <c r="A72" s="50" t="s">
        <v>71</v>
      </c>
      <c r="B72" s="29" t="s">
        <v>74</v>
      </c>
      <c r="C72" s="93">
        <v>145060</v>
      </c>
      <c r="D72" s="22">
        <v>171480</v>
      </c>
      <c r="E72" s="26">
        <v>172480</v>
      </c>
      <c r="F72" s="22">
        <v>205870</v>
      </c>
      <c r="G72" s="33">
        <f t="shared" si="2"/>
        <v>211016.74999999997</v>
      </c>
      <c r="H72" s="22">
        <f t="shared" si="3"/>
        <v>219251.55</v>
      </c>
    </row>
    <row r="73" spans="1:8" ht="12.75">
      <c r="A73" s="50" t="s">
        <v>75</v>
      </c>
      <c r="B73" s="29" t="s">
        <v>105</v>
      </c>
      <c r="C73" s="93">
        <v>9539</v>
      </c>
      <c r="D73" s="22">
        <v>16000</v>
      </c>
      <c r="E73" s="26">
        <v>16000</v>
      </c>
      <c r="F73" s="26">
        <v>18000</v>
      </c>
      <c r="G73" s="33">
        <f t="shared" si="2"/>
        <v>18450</v>
      </c>
      <c r="H73" s="22">
        <f t="shared" si="3"/>
        <v>19170</v>
      </c>
    </row>
    <row r="74" spans="1:8" ht="12.75">
      <c r="A74" s="50" t="s">
        <v>76</v>
      </c>
      <c r="B74" s="29" t="s">
        <v>139</v>
      </c>
      <c r="C74" s="93">
        <v>4594</v>
      </c>
      <c r="D74" s="22">
        <v>7400</v>
      </c>
      <c r="E74" s="26">
        <v>7400</v>
      </c>
      <c r="F74" s="26">
        <v>15000</v>
      </c>
      <c r="G74" s="33">
        <f t="shared" si="2"/>
        <v>15374.999999999998</v>
      </c>
      <c r="H74" s="22">
        <f t="shared" si="3"/>
        <v>15975</v>
      </c>
    </row>
    <row r="75" spans="1:8" ht="12.75">
      <c r="A75" s="50" t="s">
        <v>77</v>
      </c>
      <c r="B75" s="29" t="s">
        <v>114</v>
      </c>
      <c r="C75" s="93">
        <v>42436</v>
      </c>
      <c r="D75" s="22">
        <v>70000</v>
      </c>
      <c r="E75" s="26">
        <v>81900</v>
      </c>
      <c r="F75" s="26">
        <v>74300</v>
      </c>
      <c r="G75" s="33">
        <f t="shared" si="2"/>
        <v>76157.5</v>
      </c>
      <c r="H75" s="22">
        <f t="shared" si="3"/>
        <v>79129.5</v>
      </c>
    </row>
    <row r="76" spans="1:8" ht="12.75">
      <c r="A76" s="50" t="s">
        <v>78</v>
      </c>
      <c r="B76" s="29" t="s">
        <v>94</v>
      </c>
      <c r="C76" s="95">
        <v>1432704</v>
      </c>
      <c r="D76" s="22">
        <v>1555439</v>
      </c>
      <c r="E76" s="22">
        <v>1805689</v>
      </c>
      <c r="F76" s="22">
        <v>1967804</v>
      </c>
      <c r="G76" s="33">
        <f t="shared" si="2"/>
        <v>2016999.0999999999</v>
      </c>
      <c r="H76" s="22">
        <f t="shared" si="3"/>
        <v>2095711.26</v>
      </c>
    </row>
    <row r="77" spans="1:8" ht="12.75">
      <c r="A77" s="50" t="s">
        <v>79</v>
      </c>
      <c r="B77" s="29" t="s">
        <v>95</v>
      </c>
      <c r="C77" s="95">
        <v>1044044</v>
      </c>
      <c r="D77" s="22">
        <v>1152188</v>
      </c>
      <c r="E77" s="22">
        <v>1178491</v>
      </c>
      <c r="F77" s="24">
        <v>1212331</v>
      </c>
      <c r="G77" s="33">
        <f t="shared" si="2"/>
        <v>1242639.275</v>
      </c>
      <c r="H77" s="22">
        <f t="shared" si="3"/>
        <v>1291132.515</v>
      </c>
    </row>
    <row r="78" spans="1:8" ht="12.75">
      <c r="A78" s="50" t="s">
        <v>80</v>
      </c>
      <c r="B78" s="29" t="s">
        <v>106</v>
      </c>
      <c r="C78" s="95">
        <v>1271409</v>
      </c>
      <c r="D78" s="22">
        <v>1375073</v>
      </c>
      <c r="E78" s="22">
        <v>1454064</v>
      </c>
      <c r="F78" s="24">
        <v>1503263</v>
      </c>
      <c r="G78" s="33">
        <f t="shared" si="2"/>
        <v>1540844.575</v>
      </c>
      <c r="H78" s="22">
        <f t="shared" si="3"/>
        <v>1600975.095</v>
      </c>
    </row>
    <row r="79" spans="1:8" ht="12.75">
      <c r="A79" s="50" t="s">
        <v>81</v>
      </c>
      <c r="B79" s="29" t="s">
        <v>82</v>
      </c>
      <c r="C79" s="95">
        <v>2662</v>
      </c>
      <c r="D79" s="22">
        <v>2500</v>
      </c>
      <c r="E79" s="22">
        <v>4500</v>
      </c>
      <c r="F79" s="22">
        <v>10000</v>
      </c>
      <c r="G79" s="33">
        <f t="shared" si="2"/>
        <v>10250</v>
      </c>
      <c r="H79" s="22">
        <f t="shared" si="3"/>
        <v>10650</v>
      </c>
    </row>
    <row r="80" spans="1:8" ht="12.75">
      <c r="A80" s="50" t="s">
        <v>81</v>
      </c>
      <c r="B80" s="29" t="s">
        <v>83</v>
      </c>
      <c r="C80" s="95">
        <v>320775</v>
      </c>
      <c r="D80" s="22">
        <v>343864</v>
      </c>
      <c r="E80" s="22">
        <v>288897</v>
      </c>
      <c r="F80" s="22">
        <v>431259</v>
      </c>
      <c r="G80" s="33">
        <f t="shared" si="2"/>
        <v>442040.475</v>
      </c>
      <c r="H80" s="22">
        <f t="shared" si="3"/>
        <v>459290.83499999996</v>
      </c>
    </row>
    <row r="81" spans="1:8" ht="12.75">
      <c r="A81" s="48" t="s">
        <v>89</v>
      </c>
      <c r="B81" s="29" t="s">
        <v>108</v>
      </c>
      <c r="C81" s="95">
        <v>391176</v>
      </c>
      <c r="D81" s="22">
        <v>387956</v>
      </c>
      <c r="E81" s="22">
        <v>513527</v>
      </c>
      <c r="F81" s="22">
        <v>532595</v>
      </c>
      <c r="G81" s="33">
        <f t="shared" si="2"/>
        <v>545909.875</v>
      </c>
      <c r="H81" s="22">
        <f t="shared" si="3"/>
        <v>567213.6749999999</v>
      </c>
    </row>
    <row r="82" spans="1:8" ht="12.75">
      <c r="A82" s="50" t="s">
        <v>84</v>
      </c>
      <c r="B82" s="29" t="s">
        <v>164</v>
      </c>
      <c r="C82" s="96">
        <v>325444</v>
      </c>
      <c r="D82" s="22">
        <v>320078</v>
      </c>
      <c r="E82" s="22">
        <v>447531</v>
      </c>
      <c r="F82" s="22">
        <v>276303</v>
      </c>
      <c r="G82" s="33">
        <f t="shared" si="2"/>
        <v>283210.57499999995</v>
      </c>
      <c r="H82" s="22">
        <f t="shared" si="3"/>
        <v>294262.695</v>
      </c>
    </row>
    <row r="83" spans="1:8" ht="12.75">
      <c r="A83" s="98" t="s">
        <v>173</v>
      </c>
      <c r="B83" s="97" t="s">
        <v>90</v>
      </c>
      <c r="C83" s="92">
        <v>1090</v>
      </c>
      <c r="D83" s="96">
        <v>1500</v>
      </c>
      <c r="E83" s="92">
        <v>1500</v>
      </c>
      <c r="F83" s="96">
        <v>0</v>
      </c>
      <c r="G83" s="33">
        <f t="shared" si="2"/>
        <v>0</v>
      </c>
      <c r="H83" s="22">
        <f t="shared" si="3"/>
        <v>0</v>
      </c>
    </row>
    <row r="84" spans="1:8" ht="12.75">
      <c r="A84" s="50" t="s">
        <v>85</v>
      </c>
      <c r="B84" s="29" t="s">
        <v>109</v>
      </c>
      <c r="C84" s="92">
        <v>146845</v>
      </c>
      <c r="D84" s="22">
        <v>184778</v>
      </c>
      <c r="E84" s="22">
        <v>186098</v>
      </c>
      <c r="F84" s="22">
        <v>249060</v>
      </c>
      <c r="G84" s="33">
        <f t="shared" si="2"/>
        <v>255286.49999999997</v>
      </c>
      <c r="H84" s="22">
        <f t="shared" si="3"/>
        <v>265248.89999999997</v>
      </c>
    </row>
    <row r="85" spans="1:8" ht="12.75">
      <c r="A85" s="50" t="s">
        <v>86</v>
      </c>
      <c r="B85" s="29" t="s">
        <v>87</v>
      </c>
      <c r="C85" s="93">
        <v>1277</v>
      </c>
      <c r="D85" s="22">
        <v>2000</v>
      </c>
      <c r="E85" s="26">
        <v>1500</v>
      </c>
      <c r="F85" s="26">
        <v>2200</v>
      </c>
      <c r="G85" s="33">
        <f t="shared" si="2"/>
        <v>2255</v>
      </c>
      <c r="H85" s="22">
        <f t="shared" si="3"/>
        <v>2343</v>
      </c>
    </row>
    <row r="86" spans="1:8" ht="12.75">
      <c r="A86" s="51" t="s">
        <v>88</v>
      </c>
      <c r="B86" s="52" t="s">
        <v>110</v>
      </c>
      <c r="C86" s="92">
        <v>22521</v>
      </c>
      <c r="D86" s="22">
        <v>20000</v>
      </c>
      <c r="E86" s="26">
        <v>24299</v>
      </c>
      <c r="F86" s="26">
        <v>25000</v>
      </c>
      <c r="G86" s="33">
        <f t="shared" si="2"/>
        <v>25624.999999999996</v>
      </c>
      <c r="H86" s="22">
        <f t="shared" si="3"/>
        <v>26625</v>
      </c>
    </row>
    <row r="87" spans="1:8" ht="12.75">
      <c r="A87" s="100" t="s">
        <v>174</v>
      </c>
      <c r="B87" s="99" t="s">
        <v>18</v>
      </c>
      <c r="C87" s="93">
        <v>940</v>
      </c>
      <c r="D87" s="95">
        <v>1000</v>
      </c>
      <c r="E87" s="93">
        <v>940</v>
      </c>
      <c r="F87" s="101">
        <v>0</v>
      </c>
      <c r="G87" s="33">
        <f t="shared" si="2"/>
        <v>0</v>
      </c>
      <c r="H87" s="22">
        <f t="shared" si="3"/>
        <v>0</v>
      </c>
    </row>
    <row r="88" spans="1:8" ht="12.75">
      <c r="A88" s="25" t="s">
        <v>19</v>
      </c>
      <c r="B88" s="87" t="s">
        <v>169</v>
      </c>
      <c r="C88" s="93">
        <v>0</v>
      </c>
      <c r="D88" s="22">
        <v>0</v>
      </c>
      <c r="E88" s="46">
        <v>35230</v>
      </c>
      <c r="F88" s="46">
        <v>350280</v>
      </c>
      <c r="G88" s="33">
        <f t="shared" si="2"/>
        <v>359036.99999999994</v>
      </c>
      <c r="H88" s="22">
        <f t="shared" si="3"/>
        <v>373048.19999999995</v>
      </c>
    </row>
    <row r="89" spans="1:8" ht="12.75">
      <c r="A89" s="25" t="s">
        <v>19</v>
      </c>
      <c r="B89" s="1" t="s">
        <v>188</v>
      </c>
      <c r="C89" s="95">
        <v>473</v>
      </c>
      <c r="D89" s="22">
        <v>1458</v>
      </c>
      <c r="E89" s="46">
        <v>1458</v>
      </c>
      <c r="F89" s="46">
        <v>700</v>
      </c>
      <c r="G89" s="33">
        <f t="shared" si="2"/>
        <v>717.4999999999999</v>
      </c>
      <c r="H89" s="22">
        <f t="shared" si="3"/>
        <v>745.5</v>
      </c>
    </row>
    <row r="90" spans="1:8" ht="12.75">
      <c r="A90" s="102" t="s">
        <v>19</v>
      </c>
      <c r="B90" s="87" t="s">
        <v>175</v>
      </c>
      <c r="C90" s="95">
        <v>60</v>
      </c>
      <c r="D90" s="22">
        <v>500</v>
      </c>
      <c r="E90" s="46">
        <v>500</v>
      </c>
      <c r="F90" s="46">
        <v>14000</v>
      </c>
      <c r="G90" s="33">
        <f t="shared" si="2"/>
        <v>14349.999999999998</v>
      </c>
      <c r="H90" s="22">
        <f t="shared" si="3"/>
        <v>14910</v>
      </c>
    </row>
    <row r="91" spans="1:8" ht="12.75">
      <c r="A91" s="25" t="s">
        <v>20</v>
      </c>
      <c r="B91" s="1" t="s">
        <v>104</v>
      </c>
      <c r="C91" s="93">
        <v>46449</v>
      </c>
      <c r="D91" s="22">
        <v>65820</v>
      </c>
      <c r="E91" s="46">
        <v>89830</v>
      </c>
      <c r="F91" s="46">
        <v>121660</v>
      </c>
      <c r="G91" s="33">
        <f t="shared" si="2"/>
        <v>124701.49999999999</v>
      </c>
      <c r="H91" s="22">
        <f t="shared" si="3"/>
        <v>129567.9</v>
      </c>
    </row>
    <row r="92" spans="1:8" ht="12.75">
      <c r="A92" s="7"/>
      <c r="B92" s="7" t="s">
        <v>21</v>
      </c>
      <c r="C92" s="95">
        <f>SUM(C57:C91)</f>
        <v>7746429</v>
      </c>
      <c r="D92" s="62">
        <f>SUM(D57:D91)</f>
        <v>8355747</v>
      </c>
      <c r="E92" s="14">
        <f>SUM(E57:E91)</f>
        <v>9342677</v>
      </c>
      <c r="F92" s="62">
        <v>9924965</v>
      </c>
      <c r="G92" s="62">
        <f>SUM(G57:G91)</f>
        <v>10243001.25</v>
      </c>
      <c r="H92" s="14">
        <f>SUM(H57:H91)</f>
        <v>10718961.7</v>
      </c>
    </row>
    <row r="93" spans="1:8" ht="12.75">
      <c r="A93" s="8"/>
      <c r="B93" s="8"/>
      <c r="C93" s="20"/>
      <c r="D93" s="20"/>
      <c r="E93" s="20" t="s">
        <v>140</v>
      </c>
      <c r="F93" s="89" t="s">
        <v>140</v>
      </c>
      <c r="G93" s="86"/>
      <c r="H93" s="88"/>
    </row>
    <row r="94" spans="1:7" ht="12.75">
      <c r="A94" s="8"/>
      <c r="B94" s="8"/>
      <c r="C94" s="20"/>
      <c r="D94" s="20"/>
      <c r="E94" s="20"/>
      <c r="F94" s="30"/>
      <c r="G94" s="86"/>
    </row>
    <row r="95" spans="1:7" ht="12.75">
      <c r="A95" s="8"/>
      <c r="B95" s="8"/>
      <c r="C95" s="20"/>
      <c r="D95" s="20"/>
      <c r="E95" s="20"/>
      <c r="F95" s="30"/>
      <c r="G95" s="30"/>
    </row>
    <row r="96" spans="1:7" ht="12.75">
      <c r="A96" s="8"/>
      <c r="B96" s="8"/>
      <c r="C96" s="20"/>
      <c r="D96" s="20"/>
      <c r="E96" s="20"/>
      <c r="F96" s="30"/>
      <c r="G96" s="30"/>
    </row>
    <row r="97" spans="1:7" ht="12.75">
      <c r="A97" s="8"/>
      <c r="B97" s="8"/>
      <c r="C97" s="20"/>
      <c r="D97" s="20"/>
      <c r="E97" s="20"/>
      <c r="F97" s="30"/>
      <c r="G97" s="30"/>
    </row>
    <row r="98" spans="1:7" ht="12.75">
      <c r="A98" s="8"/>
      <c r="B98" s="8"/>
      <c r="C98" s="20"/>
      <c r="D98" s="20"/>
      <c r="E98" s="20"/>
      <c r="F98" s="30"/>
      <c r="G98" s="30"/>
    </row>
    <row r="99" spans="3:7" ht="12.75">
      <c r="C99" s="30"/>
      <c r="D99" s="30"/>
      <c r="E99" s="30"/>
      <c r="F99" s="30"/>
      <c r="G99" s="30"/>
    </row>
    <row r="100" spans="2:7" ht="12.75">
      <c r="B100" s="3" t="s">
        <v>165</v>
      </c>
      <c r="C100" s="30"/>
      <c r="D100" s="30"/>
      <c r="E100" s="30"/>
      <c r="F100" s="30"/>
      <c r="G100" s="30"/>
    </row>
    <row r="101" spans="3:7" ht="12.75">
      <c r="C101" s="30"/>
      <c r="D101" s="30"/>
      <c r="E101" s="30"/>
      <c r="F101" s="30" t="s">
        <v>147</v>
      </c>
      <c r="G101" s="30"/>
    </row>
    <row r="102" spans="3:7" ht="12.75">
      <c r="C102" s="30"/>
      <c r="D102" s="30"/>
      <c r="E102" s="30"/>
      <c r="F102" s="30"/>
      <c r="G102" s="30"/>
    </row>
    <row r="103" spans="1:8" ht="12.75">
      <c r="A103" s="15" t="s">
        <v>23</v>
      </c>
      <c r="B103" s="15" t="s">
        <v>99</v>
      </c>
      <c r="C103" s="31" t="s">
        <v>49</v>
      </c>
      <c r="D103" s="77" t="s">
        <v>97</v>
      </c>
      <c r="E103" s="53" t="s">
        <v>143</v>
      </c>
      <c r="F103" s="31" t="s">
        <v>54</v>
      </c>
      <c r="G103" s="31" t="s">
        <v>54</v>
      </c>
      <c r="H103" s="31" t="s">
        <v>54</v>
      </c>
    </row>
    <row r="104" spans="1:8" ht="12.75">
      <c r="A104" s="42" t="s">
        <v>24</v>
      </c>
      <c r="B104" s="42"/>
      <c r="C104" s="43" t="s">
        <v>151</v>
      </c>
      <c r="D104" s="41" t="s">
        <v>98</v>
      </c>
      <c r="E104" s="54" t="s">
        <v>96</v>
      </c>
      <c r="F104" s="43" t="s">
        <v>53</v>
      </c>
      <c r="G104" s="43" t="s">
        <v>53</v>
      </c>
      <c r="H104" s="43" t="s">
        <v>55</v>
      </c>
    </row>
    <row r="105" spans="1:8" ht="12.75">
      <c r="A105" s="17"/>
      <c r="B105" s="17"/>
      <c r="C105" s="39"/>
      <c r="D105" s="34" t="s">
        <v>120</v>
      </c>
      <c r="E105" s="55" t="s">
        <v>170</v>
      </c>
      <c r="F105" s="32" t="s">
        <v>141</v>
      </c>
      <c r="G105" s="32" t="s">
        <v>152</v>
      </c>
      <c r="H105" s="32" t="s">
        <v>171</v>
      </c>
    </row>
    <row r="106" spans="1:8" ht="12.75">
      <c r="A106" s="36">
        <v>231</v>
      </c>
      <c r="B106" s="37" t="s">
        <v>52</v>
      </c>
      <c r="C106" s="81">
        <v>150000</v>
      </c>
      <c r="D106" s="38">
        <v>0</v>
      </c>
      <c r="E106" s="75">
        <v>250</v>
      </c>
      <c r="F106" s="35">
        <v>202993</v>
      </c>
      <c r="G106" s="38">
        <v>0</v>
      </c>
      <c r="H106" s="5"/>
    </row>
    <row r="107" spans="1:8" ht="12.75">
      <c r="A107" s="5">
        <v>233001</v>
      </c>
      <c r="B107" s="5" t="s">
        <v>27</v>
      </c>
      <c r="C107" s="33">
        <v>10477</v>
      </c>
      <c r="D107" s="24">
        <v>33030</v>
      </c>
      <c r="E107" s="33">
        <v>43707</v>
      </c>
      <c r="F107" s="73">
        <v>20000</v>
      </c>
      <c r="G107" s="90">
        <v>25000</v>
      </c>
      <c r="H107" s="5">
        <v>32000</v>
      </c>
    </row>
    <row r="108" spans="1:8" ht="12.75">
      <c r="A108" s="5">
        <v>321</v>
      </c>
      <c r="B108" s="28" t="s">
        <v>172</v>
      </c>
      <c r="C108" s="33">
        <v>0</v>
      </c>
      <c r="D108" s="24">
        <v>0</v>
      </c>
      <c r="E108" s="33">
        <v>20000</v>
      </c>
      <c r="F108" s="73"/>
      <c r="G108" s="90"/>
      <c r="H108" s="5"/>
    </row>
    <row r="109" spans="1:8" ht="12.75">
      <c r="A109" s="5">
        <v>322001</v>
      </c>
      <c r="B109" s="28" t="s">
        <v>182</v>
      </c>
      <c r="C109" s="22">
        <v>0</v>
      </c>
      <c r="D109" s="22">
        <v>0</v>
      </c>
      <c r="E109" s="22">
        <v>35000</v>
      </c>
      <c r="F109" s="5"/>
      <c r="G109" s="66"/>
      <c r="H109" s="5"/>
    </row>
    <row r="110" spans="1:8" ht="12.75">
      <c r="A110" s="5">
        <v>322001</v>
      </c>
      <c r="B110" s="28" t="s">
        <v>156</v>
      </c>
      <c r="C110" s="22">
        <v>82281</v>
      </c>
      <c r="D110" s="22">
        <v>116558</v>
      </c>
      <c r="E110" s="22">
        <v>93578</v>
      </c>
      <c r="F110" s="5"/>
      <c r="G110" s="66"/>
      <c r="H110" s="5"/>
    </row>
    <row r="111" spans="1:8" ht="12.75">
      <c r="A111" s="5">
        <v>322002</v>
      </c>
      <c r="B111" s="5" t="s">
        <v>157</v>
      </c>
      <c r="C111" s="22">
        <v>58090</v>
      </c>
      <c r="D111" s="22">
        <v>129509</v>
      </c>
      <c r="E111" s="22">
        <v>103976</v>
      </c>
      <c r="F111" s="5"/>
      <c r="G111" s="66"/>
      <c r="H111" s="5"/>
    </row>
    <row r="112" spans="1:8" ht="12.75">
      <c r="A112" s="80">
        <v>322006</v>
      </c>
      <c r="B112" s="28" t="s">
        <v>155</v>
      </c>
      <c r="C112" s="22">
        <v>15800</v>
      </c>
      <c r="D112" s="22">
        <v>0</v>
      </c>
      <c r="E112" s="22">
        <v>18500</v>
      </c>
      <c r="F112" s="5"/>
      <c r="G112" s="66"/>
      <c r="H112" s="5"/>
    </row>
    <row r="113" spans="1:8" ht="12.75">
      <c r="A113" s="7"/>
      <c r="B113" s="13" t="s">
        <v>28</v>
      </c>
      <c r="C113" s="14">
        <f>SUM(C106:C112)</f>
        <v>316648</v>
      </c>
      <c r="D113" s="14">
        <f>SUM(D106:D112)</f>
        <v>279097</v>
      </c>
      <c r="E113" s="14">
        <f>SUM(E106:E112)</f>
        <v>315011</v>
      </c>
      <c r="F113" s="14">
        <v>222993</v>
      </c>
      <c r="G113" s="76">
        <v>25000</v>
      </c>
      <c r="H113" s="5">
        <v>32000</v>
      </c>
    </row>
    <row r="114" spans="1:8" ht="12.75">
      <c r="A114" s="7"/>
      <c r="B114" s="13"/>
      <c r="C114" s="14"/>
      <c r="D114" s="14"/>
      <c r="E114" s="14"/>
      <c r="F114" s="10" t="s">
        <v>140</v>
      </c>
      <c r="G114" s="76"/>
      <c r="H114" s="5"/>
    </row>
    <row r="115" spans="1:8" ht="12.75">
      <c r="A115" s="5"/>
      <c r="B115" s="5"/>
      <c r="C115" s="12"/>
      <c r="D115" s="12"/>
      <c r="E115" s="12"/>
      <c r="F115" s="5"/>
      <c r="G115" s="91"/>
      <c r="H115" s="5"/>
    </row>
    <row r="116" spans="1:8" ht="12.75">
      <c r="A116" s="5"/>
      <c r="B116" s="5" t="s">
        <v>41</v>
      </c>
      <c r="C116" s="12"/>
      <c r="D116" s="12"/>
      <c r="E116" s="12"/>
      <c r="F116" s="5"/>
      <c r="G116" s="91"/>
      <c r="H116" s="5"/>
    </row>
    <row r="117" spans="1:8" ht="12.75">
      <c r="A117" s="5">
        <v>453</v>
      </c>
      <c r="B117" s="5" t="s">
        <v>122</v>
      </c>
      <c r="C117" s="22">
        <v>96731</v>
      </c>
      <c r="D117" s="12">
        <v>0</v>
      </c>
      <c r="E117" s="12">
        <v>118741</v>
      </c>
      <c r="F117" s="5">
        <v>0</v>
      </c>
      <c r="G117" s="91">
        <v>0</v>
      </c>
      <c r="H117" s="5">
        <v>0</v>
      </c>
    </row>
    <row r="118" spans="1:8" ht="12.75">
      <c r="A118" s="5">
        <v>454001</v>
      </c>
      <c r="B118" s="5" t="s">
        <v>42</v>
      </c>
      <c r="C118" s="22">
        <v>1543510</v>
      </c>
      <c r="D118" s="12">
        <v>0</v>
      </c>
      <c r="E118" s="22">
        <v>441565</v>
      </c>
      <c r="F118" s="5">
        <v>0</v>
      </c>
      <c r="G118" s="91"/>
      <c r="H118" s="5"/>
    </row>
    <row r="119" spans="1:8" s="3" customFormat="1" ht="12.75">
      <c r="A119" s="5">
        <v>456002</v>
      </c>
      <c r="B119" s="28" t="s">
        <v>160</v>
      </c>
      <c r="C119" s="22">
        <v>26500</v>
      </c>
      <c r="D119" s="12"/>
      <c r="E119" s="22">
        <v>0</v>
      </c>
      <c r="F119" s="5"/>
      <c r="G119" s="91"/>
      <c r="H119" s="5"/>
    </row>
    <row r="120" spans="1:8" s="3" customFormat="1" ht="12.75">
      <c r="A120" s="5">
        <v>456005</v>
      </c>
      <c r="B120" s="28" t="s">
        <v>176</v>
      </c>
      <c r="C120" s="22">
        <v>174</v>
      </c>
      <c r="D120" s="12"/>
      <c r="E120" s="22">
        <v>70</v>
      </c>
      <c r="F120" s="5"/>
      <c r="G120" s="91"/>
      <c r="H120" s="5"/>
    </row>
    <row r="121" spans="1:8" ht="12.75">
      <c r="A121" s="13"/>
      <c r="B121" s="13" t="s">
        <v>123</v>
      </c>
      <c r="C121" s="14">
        <f>SUM(C117:C120)</f>
        <v>1666915</v>
      </c>
      <c r="D121" s="14">
        <f>SUM(D117:D118)</f>
        <v>0</v>
      </c>
      <c r="E121" s="14">
        <f>SUM(E117:E120)</f>
        <v>560376</v>
      </c>
      <c r="F121" s="13">
        <v>0</v>
      </c>
      <c r="G121" s="76">
        <v>0</v>
      </c>
      <c r="H121" s="13">
        <v>0</v>
      </c>
    </row>
    <row r="122" spans="1:7" ht="12.75">
      <c r="A122" s="4"/>
      <c r="B122" s="4"/>
      <c r="C122" s="6"/>
      <c r="D122" s="6"/>
      <c r="E122" s="6"/>
      <c r="F122" s="6"/>
      <c r="G122" s="6"/>
    </row>
    <row r="123" spans="1:7" ht="12.75">
      <c r="A123" s="4"/>
      <c r="B123" s="4"/>
      <c r="C123" s="6"/>
      <c r="D123" s="6"/>
      <c r="E123" s="6"/>
      <c r="F123" s="6"/>
      <c r="G123" s="6"/>
    </row>
    <row r="124" spans="1:8" ht="12.75">
      <c r="A124" s="13" t="s">
        <v>149</v>
      </c>
      <c r="B124" s="13"/>
      <c r="C124" s="14"/>
      <c r="D124" s="14">
        <v>279097</v>
      </c>
      <c r="E124" s="14">
        <v>875387</v>
      </c>
      <c r="F124" s="14">
        <v>222993</v>
      </c>
      <c r="G124" s="14">
        <v>0</v>
      </c>
      <c r="H124" s="14">
        <v>0</v>
      </c>
    </row>
    <row r="125" spans="1:7" ht="12.75">
      <c r="A125" s="4"/>
      <c r="B125" s="4"/>
      <c r="C125" s="6"/>
      <c r="D125" s="6"/>
      <c r="E125" s="6"/>
      <c r="F125" s="6"/>
      <c r="G125" s="6"/>
    </row>
    <row r="126" spans="1:7" ht="12.75">
      <c r="A126" s="4"/>
      <c r="B126" s="4"/>
      <c r="C126" s="6"/>
      <c r="D126" s="6"/>
      <c r="E126" s="6"/>
      <c r="F126" s="6"/>
      <c r="G126" s="6"/>
    </row>
    <row r="127" spans="1:7" ht="12.75">
      <c r="A127" s="4"/>
      <c r="B127" s="4"/>
      <c r="C127" s="6"/>
      <c r="D127" s="6"/>
      <c r="E127" s="6"/>
      <c r="F127" s="6"/>
      <c r="G127" s="6"/>
    </row>
    <row r="128" spans="3:7" ht="12.75">
      <c r="C128" s="30"/>
      <c r="D128" s="30"/>
      <c r="E128" s="30"/>
      <c r="F128" s="30"/>
      <c r="G128" s="30"/>
    </row>
    <row r="129" spans="3:7" ht="12.75">
      <c r="C129" s="30"/>
      <c r="D129" s="30"/>
      <c r="E129" s="30"/>
      <c r="F129" s="30"/>
      <c r="G129" s="30"/>
    </row>
    <row r="130" spans="3:7" ht="12.75">
      <c r="C130" s="30"/>
      <c r="D130" s="30"/>
      <c r="E130" s="30"/>
      <c r="F130" s="30"/>
      <c r="G130" s="30"/>
    </row>
    <row r="131" spans="3:7" ht="12.75">
      <c r="C131" s="30"/>
      <c r="D131" s="30"/>
      <c r="E131" s="30"/>
      <c r="F131" s="30"/>
      <c r="G131" s="30"/>
    </row>
    <row r="132" spans="3:7" ht="12.75">
      <c r="C132" s="30"/>
      <c r="D132" s="30"/>
      <c r="E132" s="30"/>
      <c r="F132" s="30"/>
      <c r="G132" s="30"/>
    </row>
    <row r="133" spans="3:7" ht="12.75">
      <c r="C133" s="30"/>
      <c r="D133" s="30"/>
      <c r="E133" s="30"/>
      <c r="F133" s="30"/>
      <c r="G133" s="30"/>
    </row>
    <row r="134" spans="3:7" ht="12.75">
      <c r="C134" s="30"/>
      <c r="D134" s="30"/>
      <c r="E134" s="30"/>
      <c r="F134" s="30"/>
      <c r="G134" s="30"/>
    </row>
    <row r="135" spans="3:7" ht="12.75">
      <c r="C135" s="30"/>
      <c r="D135" s="30"/>
      <c r="E135" s="30"/>
      <c r="F135" s="30"/>
      <c r="G135" s="30"/>
    </row>
    <row r="136" spans="3:7" ht="12.75">
      <c r="C136" s="30"/>
      <c r="D136" s="30"/>
      <c r="E136" s="30"/>
      <c r="F136" s="30"/>
      <c r="G136" s="30"/>
    </row>
    <row r="137" spans="3:7" ht="12.75">
      <c r="C137" s="30"/>
      <c r="D137" s="30"/>
      <c r="E137" s="30"/>
      <c r="F137" s="30"/>
      <c r="G137" s="30"/>
    </row>
    <row r="138" spans="3:7" ht="12.75">
      <c r="C138" s="30"/>
      <c r="D138" s="30"/>
      <c r="E138" s="30"/>
      <c r="F138" s="30"/>
      <c r="G138" s="30"/>
    </row>
    <row r="139" spans="3:7" ht="12.75">
      <c r="C139" s="30"/>
      <c r="D139" s="30"/>
      <c r="E139" s="30"/>
      <c r="F139" s="30"/>
      <c r="G139" s="30"/>
    </row>
    <row r="140" spans="3:7" ht="12.75">
      <c r="C140" s="30"/>
      <c r="D140" s="30"/>
      <c r="E140" s="30"/>
      <c r="F140" s="30"/>
      <c r="G140" s="30"/>
    </row>
    <row r="141" spans="3:7" ht="12.75">
      <c r="C141" s="30"/>
      <c r="D141" s="30"/>
      <c r="E141" s="30"/>
      <c r="F141" s="30"/>
      <c r="G141" s="30"/>
    </row>
    <row r="142" spans="3:7" ht="12.75">
      <c r="C142" s="30"/>
      <c r="D142" s="30"/>
      <c r="E142" s="30"/>
      <c r="F142" s="30"/>
      <c r="G142" s="30"/>
    </row>
    <row r="143" spans="3:7" ht="12.75">
      <c r="C143" s="30"/>
      <c r="D143" s="30"/>
      <c r="E143" s="30"/>
      <c r="F143" s="30"/>
      <c r="G143" s="30"/>
    </row>
    <row r="144" spans="3:7" ht="12.75">
      <c r="C144" s="30"/>
      <c r="D144" s="30"/>
      <c r="E144" s="30"/>
      <c r="F144" s="30"/>
      <c r="G144" s="30"/>
    </row>
    <row r="145" spans="3:7" ht="12.75">
      <c r="C145" s="30"/>
      <c r="D145" s="30"/>
      <c r="E145" s="30"/>
      <c r="F145" s="30"/>
      <c r="G145" s="30"/>
    </row>
    <row r="146" spans="3:7" ht="12.75">
      <c r="C146" s="30"/>
      <c r="D146" s="30"/>
      <c r="E146" s="30"/>
      <c r="F146" s="30"/>
      <c r="G146" s="30"/>
    </row>
    <row r="147" spans="3:7" ht="12.75">
      <c r="C147" s="30"/>
      <c r="D147" s="30"/>
      <c r="E147" s="30"/>
      <c r="F147" s="30"/>
      <c r="G147" s="30"/>
    </row>
    <row r="150" spans="2:3" ht="12.75">
      <c r="B150" s="3" t="s">
        <v>166</v>
      </c>
      <c r="C150" s="30"/>
    </row>
    <row r="151" spans="2:3" ht="12.75">
      <c r="B151" s="9"/>
      <c r="C151" s="30"/>
    </row>
    <row r="152" spans="2:7" ht="12.75">
      <c r="B152" s="9"/>
      <c r="C152" s="30"/>
      <c r="F152" s="61" t="s">
        <v>187</v>
      </c>
      <c r="G152" s="61"/>
    </row>
    <row r="153" ht="12.75">
      <c r="C153" s="30"/>
    </row>
    <row r="154" spans="1:8" ht="12.75">
      <c r="A154" s="16" t="s">
        <v>22</v>
      </c>
      <c r="B154" s="15" t="s">
        <v>33</v>
      </c>
      <c r="C154" s="31" t="s">
        <v>49</v>
      </c>
      <c r="D154" s="77" t="s">
        <v>97</v>
      </c>
      <c r="E154" s="53" t="s">
        <v>143</v>
      </c>
      <c r="F154" s="31" t="s">
        <v>54</v>
      </c>
      <c r="G154" s="31" t="s">
        <v>54</v>
      </c>
      <c r="H154" s="31" t="s">
        <v>54</v>
      </c>
    </row>
    <row r="155" spans="1:8" ht="12.75">
      <c r="A155" s="40" t="s">
        <v>9</v>
      </c>
      <c r="B155" s="42"/>
      <c r="C155" s="43" t="s">
        <v>151</v>
      </c>
      <c r="D155" s="41" t="s">
        <v>98</v>
      </c>
      <c r="E155" s="54" t="s">
        <v>96</v>
      </c>
      <c r="F155" s="43" t="s">
        <v>53</v>
      </c>
      <c r="G155" s="43" t="s">
        <v>53</v>
      </c>
      <c r="H155" s="43" t="s">
        <v>55</v>
      </c>
    </row>
    <row r="156" spans="1:8" ht="12.75">
      <c r="A156" s="18"/>
      <c r="B156" s="17"/>
      <c r="C156" s="39"/>
      <c r="D156" s="34" t="s">
        <v>120</v>
      </c>
      <c r="E156" s="55" t="s">
        <v>170</v>
      </c>
      <c r="F156" s="32" t="s">
        <v>141</v>
      </c>
      <c r="G156" s="32" t="s">
        <v>152</v>
      </c>
      <c r="H156" s="32" t="s">
        <v>171</v>
      </c>
    </row>
    <row r="157" spans="1:8" ht="12.75">
      <c r="A157" s="50" t="s">
        <v>56</v>
      </c>
      <c r="B157" s="21" t="s">
        <v>91</v>
      </c>
      <c r="C157" s="22">
        <v>369897</v>
      </c>
      <c r="D157" s="10">
        <v>248067</v>
      </c>
      <c r="E157" s="35">
        <v>599519</v>
      </c>
      <c r="F157" s="35">
        <v>95760</v>
      </c>
      <c r="G157" s="35">
        <v>25000</v>
      </c>
      <c r="H157" s="5">
        <v>32000</v>
      </c>
    </row>
    <row r="158" spans="1:8" ht="12.75">
      <c r="A158" s="50" t="s">
        <v>60</v>
      </c>
      <c r="B158" s="21" t="s">
        <v>148</v>
      </c>
      <c r="C158" s="22">
        <v>0</v>
      </c>
      <c r="D158" s="5"/>
      <c r="E158" s="39"/>
      <c r="F158" s="5"/>
      <c r="G158" s="35"/>
      <c r="H158" s="5"/>
    </row>
    <row r="159" spans="1:8" s="30" customFormat="1" ht="12.75">
      <c r="A159" s="50" t="s">
        <v>11</v>
      </c>
      <c r="B159" s="21" t="s">
        <v>12</v>
      </c>
      <c r="C159" s="22">
        <v>0</v>
      </c>
      <c r="D159" s="22"/>
      <c r="E159" s="22">
        <v>33313</v>
      </c>
      <c r="F159" s="10"/>
      <c r="G159" s="5"/>
      <c r="H159" s="5"/>
    </row>
    <row r="160" spans="1:8" ht="12.75">
      <c r="A160" s="69" t="s">
        <v>118</v>
      </c>
      <c r="B160" s="70" t="s">
        <v>119</v>
      </c>
      <c r="C160" s="22">
        <v>0</v>
      </c>
      <c r="D160" s="22"/>
      <c r="E160" s="22"/>
      <c r="F160" s="12"/>
      <c r="G160" s="12"/>
      <c r="H160" s="12"/>
    </row>
    <row r="161" spans="1:8" ht="12.75">
      <c r="A161" s="50" t="s">
        <v>25</v>
      </c>
      <c r="B161" s="21" t="s">
        <v>112</v>
      </c>
      <c r="C161" s="22">
        <v>578656</v>
      </c>
      <c r="D161" s="22"/>
      <c r="E161" s="22">
        <v>59588</v>
      </c>
      <c r="F161" s="5"/>
      <c r="G161" s="5"/>
      <c r="H161" s="5"/>
    </row>
    <row r="162" spans="1:8" ht="12.75">
      <c r="A162" s="50" t="s">
        <v>13</v>
      </c>
      <c r="B162" s="21" t="s">
        <v>100</v>
      </c>
      <c r="C162" s="22">
        <v>0</v>
      </c>
      <c r="D162" s="5">
        <v>10277</v>
      </c>
      <c r="E162" s="5"/>
      <c r="F162" s="10"/>
      <c r="G162" s="5"/>
      <c r="H162" s="5"/>
    </row>
    <row r="163" spans="1:8" ht="12.75">
      <c r="A163" s="50" t="s">
        <v>67</v>
      </c>
      <c r="B163" s="28" t="s">
        <v>111</v>
      </c>
      <c r="C163" s="22">
        <v>0</v>
      </c>
      <c r="D163" s="22"/>
      <c r="E163" s="22"/>
      <c r="F163" s="5"/>
      <c r="G163" s="5"/>
      <c r="H163" s="5"/>
    </row>
    <row r="164" spans="1:8" ht="12.75">
      <c r="A164" s="50" t="s">
        <v>68</v>
      </c>
      <c r="B164" s="29" t="s">
        <v>161</v>
      </c>
      <c r="C164" s="22">
        <v>25879</v>
      </c>
      <c r="D164" s="22"/>
      <c r="E164" s="22">
        <v>20509</v>
      </c>
      <c r="F164" s="5">
        <v>45000</v>
      </c>
      <c r="G164" s="5"/>
      <c r="H164" s="5"/>
    </row>
    <row r="165" spans="1:8" ht="12.75">
      <c r="A165" s="50" t="s">
        <v>69</v>
      </c>
      <c r="B165" s="29" t="s">
        <v>15</v>
      </c>
      <c r="C165" s="22">
        <v>0</v>
      </c>
      <c r="D165" s="22"/>
      <c r="E165" s="22"/>
      <c r="F165" s="5"/>
      <c r="G165" s="5"/>
      <c r="H165" s="5"/>
    </row>
    <row r="166" spans="1:8" ht="12.75">
      <c r="A166" s="50" t="s">
        <v>103</v>
      </c>
      <c r="B166" s="29" t="s">
        <v>117</v>
      </c>
      <c r="C166" s="22">
        <v>0</v>
      </c>
      <c r="D166" s="22"/>
      <c r="E166" s="22"/>
      <c r="F166" s="5"/>
      <c r="G166" s="5"/>
      <c r="H166" s="5"/>
    </row>
    <row r="167" spans="1:8" ht="12.75">
      <c r="A167" s="50" t="s">
        <v>183</v>
      </c>
      <c r="B167" s="29" t="s">
        <v>146</v>
      </c>
      <c r="C167" s="22">
        <v>145128</v>
      </c>
      <c r="D167" s="22"/>
      <c r="E167" s="22">
        <v>49664</v>
      </c>
      <c r="F167" s="5"/>
      <c r="G167" s="5"/>
      <c r="H167" s="5"/>
    </row>
    <row r="168" spans="1:8" ht="12.75">
      <c r="A168" s="50" t="s">
        <v>77</v>
      </c>
      <c r="B168" s="29" t="s">
        <v>177</v>
      </c>
      <c r="C168" s="22">
        <v>12000</v>
      </c>
      <c r="D168" s="22"/>
      <c r="E168" s="22"/>
      <c r="F168" s="5"/>
      <c r="G168" s="5"/>
      <c r="H168" s="5"/>
    </row>
    <row r="169" spans="1:8" ht="12.75">
      <c r="A169" s="50" t="s">
        <v>43</v>
      </c>
      <c r="B169" s="29" t="s">
        <v>94</v>
      </c>
      <c r="C169" s="22">
        <v>253982</v>
      </c>
      <c r="D169" s="22"/>
      <c r="E169" s="22"/>
      <c r="F169" s="5"/>
      <c r="G169" s="5"/>
      <c r="H169" s="5"/>
    </row>
    <row r="170" spans="1:8" ht="12.75">
      <c r="A170" s="50" t="s">
        <v>44</v>
      </c>
      <c r="B170" s="29" t="s">
        <v>115</v>
      </c>
      <c r="C170" s="22">
        <v>79638</v>
      </c>
      <c r="D170" s="22"/>
      <c r="E170" s="22"/>
      <c r="F170" s="5"/>
      <c r="G170" s="5"/>
      <c r="H170" s="5"/>
    </row>
    <row r="171" spans="1:8" ht="12.75">
      <c r="A171" s="50" t="s">
        <v>101</v>
      </c>
      <c r="B171" s="29" t="s">
        <v>106</v>
      </c>
      <c r="C171" s="22">
        <v>230470</v>
      </c>
      <c r="D171" s="22"/>
      <c r="E171" s="22"/>
      <c r="F171" s="5"/>
      <c r="G171" s="5"/>
      <c r="H171" s="5"/>
    </row>
    <row r="172" spans="1:8" ht="12.75">
      <c r="A172" s="50" t="s">
        <v>17</v>
      </c>
      <c r="B172" s="29" t="s">
        <v>107</v>
      </c>
      <c r="C172" s="22">
        <v>17004</v>
      </c>
      <c r="D172" s="22"/>
      <c r="E172" s="22"/>
      <c r="F172" s="5"/>
      <c r="G172" s="5"/>
      <c r="H172" s="5"/>
    </row>
    <row r="173" spans="1:8" ht="12.75">
      <c r="A173" s="50" t="s">
        <v>102</v>
      </c>
      <c r="B173" s="29" t="s">
        <v>116</v>
      </c>
      <c r="C173" s="22">
        <v>47741</v>
      </c>
      <c r="D173" s="22"/>
      <c r="E173" s="22">
        <v>0</v>
      </c>
      <c r="F173" s="10" t="s">
        <v>140</v>
      </c>
      <c r="G173" s="10"/>
      <c r="H173" s="5"/>
    </row>
    <row r="174" spans="1:8" ht="12.75">
      <c r="A174" s="13"/>
      <c r="B174" s="13" t="s">
        <v>34</v>
      </c>
      <c r="C174" s="27">
        <f>SUM(C157:C173)</f>
        <v>1760395</v>
      </c>
      <c r="D174" s="27">
        <v>258344</v>
      </c>
      <c r="E174" s="27">
        <f>SUM(E157:E173)</f>
        <v>762593</v>
      </c>
      <c r="F174" s="14">
        <v>140760</v>
      </c>
      <c r="G174" s="14">
        <v>25000</v>
      </c>
      <c r="H174" s="13">
        <v>32000</v>
      </c>
    </row>
    <row r="175" spans="1:8" ht="12.75">
      <c r="A175" s="5"/>
      <c r="B175" s="5"/>
      <c r="C175" s="22"/>
      <c r="D175" s="5"/>
      <c r="E175" s="5"/>
      <c r="F175" s="5"/>
      <c r="G175" s="5"/>
      <c r="H175" s="5"/>
    </row>
    <row r="176" spans="1:8" ht="12.75">
      <c r="A176" s="5"/>
      <c r="B176" s="5"/>
      <c r="C176" s="22"/>
      <c r="D176" s="5"/>
      <c r="E176" s="5"/>
      <c r="F176" s="5"/>
      <c r="G176" s="5"/>
      <c r="H176" s="5"/>
    </row>
    <row r="177" spans="1:8" ht="12.75">
      <c r="A177" s="5"/>
      <c r="B177" s="5"/>
      <c r="C177" s="22"/>
      <c r="D177" s="5"/>
      <c r="E177" s="5"/>
      <c r="F177" s="5"/>
      <c r="G177" s="5"/>
      <c r="H177" s="5"/>
    </row>
    <row r="178" spans="1:8" ht="12.75">
      <c r="A178" s="5"/>
      <c r="B178" s="5" t="s">
        <v>45</v>
      </c>
      <c r="C178" s="22"/>
      <c r="D178" s="5"/>
      <c r="E178" s="5"/>
      <c r="F178" s="5"/>
      <c r="G178" s="5"/>
      <c r="H178" s="5"/>
    </row>
    <row r="179" spans="1:8" ht="12.75">
      <c r="A179" s="103" t="s">
        <v>178</v>
      </c>
      <c r="B179" s="28" t="s">
        <v>179</v>
      </c>
      <c r="C179" s="22">
        <v>26500</v>
      </c>
      <c r="D179" s="5"/>
      <c r="E179" s="5"/>
      <c r="F179" s="5"/>
      <c r="G179" s="5"/>
      <c r="H179" s="5"/>
    </row>
    <row r="180" spans="1:8" ht="12.75">
      <c r="A180" s="9" t="s">
        <v>180</v>
      </c>
      <c r="B180" s="9" t="s">
        <v>181</v>
      </c>
      <c r="C180" s="5">
        <v>172</v>
      </c>
      <c r="D180" s="5"/>
      <c r="E180" s="5">
        <v>70</v>
      </c>
      <c r="F180" s="5"/>
      <c r="G180" s="5"/>
      <c r="H180" s="5"/>
    </row>
    <row r="181" spans="1:8" ht="12.75">
      <c r="A181" s="5" t="s">
        <v>10</v>
      </c>
      <c r="B181" s="5" t="s">
        <v>29</v>
      </c>
      <c r="C181" s="22">
        <v>20753</v>
      </c>
      <c r="D181" s="10">
        <v>20753</v>
      </c>
      <c r="E181" s="10">
        <v>20753</v>
      </c>
      <c r="F181" s="10">
        <v>13836</v>
      </c>
      <c r="G181" s="10">
        <v>0</v>
      </c>
      <c r="H181" s="10">
        <v>0</v>
      </c>
    </row>
    <row r="182" spans="1:8" ht="12.75">
      <c r="A182" s="13"/>
      <c r="B182" s="13" t="s">
        <v>138</v>
      </c>
      <c r="C182" s="27">
        <v>47425</v>
      </c>
      <c r="D182" s="27">
        <f>SUM(D181)</f>
        <v>20753</v>
      </c>
      <c r="E182" s="27">
        <v>20823</v>
      </c>
      <c r="F182" s="14">
        <v>13836</v>
      </c>
      <c r="G182" s="14">
        <v>0</v>
      </c>
      <c r="H182" s="14">
        <v>0</v>
      </c>
    </row>
    <row r="185" spans="1:8" ht="12.75">
      <c r="A185" s="13" t="s">
        <v>149</v>
      </c>
      <c r="B185" s="13"/>
      <c r="C185" s="14">
        <v>1807820</v>
      </c>
      <c r="D185" s="14">
        <v>279097</v>
      </c>
      <c r="E185" s="14">
        <v>783416</v>
      </c>
      <c r="F185" s="14">
        <v>154596</v>
      </c>
      <c r="G185" s="14">
        <v>25000</v>
      </c>
      <c r="H185" s="14">
        <v>32000</v>
      </c>
    </row>
  </sheetData>
  <sheetProtection/>
  <printOptions/>
  <pageMargins left="0.2362204724409449" right="0.2362204724409449" top="0" bottom="0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2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11.140625" style="0" bestFit="1" customWidth="1"/>
    <col min="2" max="2" width="48.8515625" style="0" bestFit="1" customWidth="1"/>
    <col min="3" max="3" width="11.28125" style="0" bestFit="1" customWidth="1"/>
    <col min="4" max="6" width="10.7109375" style="0" bestFit="1" customWidth="1"/>
    <col min="7" max="8" width="9.28125" style="0" bestFit="1" customWidth="1"/>
  </cols>
  <sheetData>
    <row r="3" ht="12.75">
      <c r="B3" s="82" t="s">
        <v>186</v>
      </c>
    </row>
    <row r="4" ht="13.5" thickBot="1">
      <c r="E4" s="64" t="s">
        <v>145</v>
      </c>
    </row>
    <row r="5" spans="1:8" ht="12.75">
      <c r="A5" s="113" t="s">
        <v>22</v>
      </c>
      <c r="B5" s="110" t="s">
        <v>33</v>
      </c>
      <c r="C5" s="148" t="s">
        <v>185</v>
      </c>
      <c r="D5" s="143" t="s">
        <v>184</v>
      </c>
      <c r="E5" s="144"/>
      <c r="F5" s="144"/>
      <c r="G5" s="144"/>
      <c r="H5" s="145"/>
    </row>
    <row r="6" spans="1:8" ht="13.5" thickBot="1">
      <c r="A6" s="114" t="s">
        <v>9</v>
      </c>
      <c r="B6" s="8"/>
      <c r="C6" s="149"/>
      <c r="D6" s="146"/>
      <c r="E6" s="146"/>
      <c r="F6" s="146"/>
      <c r="G6" s="146"/>
      <c r="H6" s="147"/>
    </row>
    <row r="7" spans="1:8" ht="13.5" thickBot="1">
      <c r="A7" s="115"/>
      <c r="B7" s="111"/>
      <c r="C7" s="150"/>
      <c r="D7" s="122">
        <v>610</v>
      </c>
      <c r="E7" s="108">
        <v>620</v>
      </c>
      <c r="F7" s="107">
        <v>630</v>
      </c>
      <c r="G7" s="134">
        <v>640</v>
      </c>
      <c r="H7" s="109">
        <v>650</v>
      </c>
    </row>
    <row r="8" spans="1:9" ht="12.75">
      <c r="A8" s="116" t="s">
        <v>56</v>
      </c>
      <c r="B8" s="21" t="s">
        <v>91</v>
      </c>
      <c r="C8" s="124">
        <v>1673135</v>
      </c>
      <c r="D8" s="123">
        <v>825500</v>
      </c>
      <c r="E8" s="39">
        <v>334015</v>
      </c>
      <c r="F8" s="39">
        <v>508420</v>
      </c>
      <c r="G8" s="135">
        <v>5200</v>
      </c>
      <c r="H8" s="131">
        <v>0</v>
      </c>
      <c r="I8" s="104"/>
    </row>
    <row r="9" spans="1:9" ht="12.75">
      <c r="A9" s="117" t="s">
        <v>57</v>
      </c>
      <c r="B9" s="29" t="s">
        <v>92</v>
      </c>
      <c r="C9" s="124">
        <v>7000</v>
      </c>
      <c r="D9" s="2">
        <v>0</v>
      </c>
      <c r="E9" s="5">
        <v>0</v>
      </c>
      <c r="F9" s="5">
        <v>7000</v>
      </c>
      <c r="G9" s="80">
        <v>0</v>
      </c>
      <c r="H9" s="105">
        <v>0</v>
      </c>
      <c r="I9" s="104"/>
    </row>
    <row r="10" spans="1:9" ht="12.75">
      <c r="A10" s="117" t="s">
        <v>60</v>
      </c>
      <c r="B10" s="2" t="s">
        <v>36</v>
      </c>
      <c r="C10" s="125">
        <v>92600</v>
      </c>
      <c r="D10" s="2">
        <v>62000</v>
      </c>
      <c r="E10" s="5">
        <v>24600</v>
      </c>
      <c r="F10" s="5">
        <v>5700</v>
      </c>
      <c r="G10" s="80">
        <v>300</v>
      </c>
      <c r="H10" s="105">
        <v>0</v>
      </c>
      <c r="I10" s="104"/>
    </row>
    <row r="11" spans="1:9" ht="12.75">
      <c r="A11" s="117" t="s">
        <v>61</v>
      </c>
      <c r="B11" s="2" t="s">
        <v>38</v>
      </c>
      <c r="C11" s="125">
        <v>11500</v>
      </c>
      <c r="D11" s="2">
        <v>1740</v>
      </c>
      <c r="E11" s="5">
        <v>460</v>
      </c>
      <c r="F11" s="5">
        <v>9300</v>
      </c>
      <c r="G11" s="80">
        <v>0</v>
      </c>
      <c r="H11" s="105">
        <v>0</v>
      </c>
      <c r="I11" s="104"/>
    </row>
    <row r="12" spans="1:9" ht="12.75">
      <c r="A12" s="117" t="s">
        <v>62</v>
      </c>
      <c r="B12" s="2" t="s">
        <v>40</v>
      </c>
      <c r="C12" s="125">
        <v>7148</v>
      </c>
      <c r="D12" s="2">
        <v>0</v>
      </c>
      <c r="E12" s="5">
        <v>0</v>
      </c>
      <c r="F12" s="5">
        <v>0</v>
      </c>
      <c r="G12" s="80">
        <v>0</v>
      </c>
      <c r="H12" s="105">
        <v>7148</v>
      </c>
      <c r="I12" s="104"/>
    </row>
    <row r="13" spans="1:9" ht="12.75">
      <c r="A13" s="117" t="s">
        <v>63</v>
      </c>
      <c r="B13" s="2" t="s">
        <v>12</v>
      </c>
      <c r="C13" s="125">
        <v>17350</v>
      </c>
      <c r="D13" s="106">
        <v>0</v>
      </c>
      <c r="E13" s="5">
        <v>0</v>
      </c>
      <c r="F13" s="5">
        <v>17350</v>
      </c>
      <c r="G13" s="80">
        <v>0</v>
      </c>
      <c r="H13" s="105">
        <v>0</v>
      </c>
      <c r="I13" s="104"/>
    </row>
    <row r="14" spans="1:9" ht="12.75">
      <c r="A14" s="117" t="s">
        <v>64</v>
      </c>
      <c r="B14" s="29" t="s">
        <v>58</v>
      </c>
      <c r="C14" s="125">
        <v>6000</v>
      </c>
      <c r="D14" s="106">
        <v>0</v>
      </c>
      <c r="E14" s="5">
        <v>0</v>
      </c>
      <c r="F14" s="5">
        <v>6000</v>
      </c>
      <c r="G14" s="80">
        <v>0</v>
      </c>
      <c r="H14" s="105">
        <v>0</v>
      </c>
      <c r="I14" s="104"/>
    </row>
    <row r="15" spans="1:9" ht="12.75">
      <c r="A15" s="117" t="s">
        <v>65</v>
      </c>
      <c r="B15" s="2" t="s">
        <v>26</v>
      </c>
      <c r="C15" s="126">
        <v>220250</v>
      </c>
      <c r="D15" s="106">
        <v>0</v>
      </c>
      <c r="E15" s="5">
        <v>0</v>
      </c>
      <c r="F15" s="5">
        <v>220250</v>
      </c>
      <c r="G15" s="80">
        <v>0</v>
      </c>
      <c r="H15" s="105">
        <v>0</v>
      </c>
      <c r="I15" s="104"/>
    </row>
    <row r="16" spans="1:9" ht="12.75">
      <c r="A16" s="117" t="s">
        <v>66</v>
      </c>
      <c r="B16" s="29" t="s">
        <v>59</v>
      </c>
      <c r="C16" s="125">
        <v>652380</v>
      </c>
      <c r="D16" s="106">
        <v>177000</v>
      </c>
      <c r="E16" s="5">
        <v>62600</v>
      </c>
      <c r="F16" s="5">
        <v>412080</v>
      </c>
      <c r="G16" s="80">
        <v>700</v>
      </c>
      <c r="H16" s="105">
        <v>0</v>
      </c>
      <c r="I16" s="136"/>
    </row>
    <row r="17" spans="1:9" ht="12.75">
      <c r="A17" s="117" t="s">
        <v>67</v>
      </c>
      <c r="B17" s="2" t="s">
        <v>14</v>
      </c>
      <c r="C17" s="127">
        <v>45050</v>
      </c>
      <c r="D17" s="106">
        <v>0</v>
      </c>
      <c r="E17" s="5">
        <v>0</v>
      </c>
      <c r="F17" s="5">
        <v>45050</v>
      </c>
      <c r="G17" s="80">
        <v>0</v>
      </c>
      <c r="H17" s="105">
        <v>0</v>
      </c>
      <c r="I17" s="104"/>
    </row>
    <row r="18" spans="1:9" ht="12.75">
      <c r="A18" s="117" t="s">
        <v>68</v>
      </c>
      <c r="B18" s="29" t="s">
        <v>93</v>
      </c>
      <c r="C18" s="127">
        <v>54462</v>
      </c>
      <c r="D18" s="106">
        <v>0</v>
      </c>
      <c r="E18" s="5">
        <v>0</v>
      </c>
      <c r="F18" s="5">
        <v>54462</v>
      </c>
      <c r="G18" s="80">
        <v>0</v>
      </c>
      <c r="H18" s="105">
        <v>0</v>
      </c>
      <c r="I18" s="104"/>
    </row>
    <row r="19" spans="1:9" ht="12.75">
      <c r="A19" s="117" t="s">
        <v>69</v>
      </c>
      <c r="B19" s="2" t="s">
        <v>113</v>
      </c>
      <c r="C19" s="128">
        <v>9700</v>
      </c>
      <c r="D19" s="106">
        <v>0</v>
      </c>
      <c r="E19" s="5">
        <v>0</v>
      </c>
      <c r="F19" s="5">
        <v>9700</v>
      </c>
      <c r="G19" s="80">
        <v>0</v>
      </c>
      <c r="H19" s="105">
        <v>0</v>
      </c>
      <c r="I19" s="104"/>
    </row>
    <row r="20" spans="1:9" ht="12.75">
      <c r="A20" s="117" t="s">
        <v>70</v>
      </c>
      <c r="B20" s="29" t="s">
        <v>117</v>
      </c>
      <c r="C20" s="128">
        <v>30000</v>
      </c>
      <c r="D20" s="106">
        <v>0</v>
      </c>
      <c r="E20" s="5">
        <v>0</v>
      </c>
      <c r="F20" s="5">
        <v>30000</v>
      </c>
      <c r="G20" s="80">
        <v>0</v>
      </c>
      <c r="H20" s="105">
        <v>0</v>
      </c>
      <c r="I20" s="104"/>
    </row>
    <row r="21" spans="1:9" ht="12.75">
      <c r="A21" s="117" t="s">
        <v>72</v>
      </c>
      <c r="B21" s="2" t="s">
        <v>16</v>
      </c>
      <c r="C21" s="128">
        <v>4500</v>
      </c>
      <c r="D21" s="106">
        <v>0</v>
      </c>
      <c r="E21" s="5">
        <v>0</v>
      </c>
      <c r="F21" s="5">
        <v>4500</v>
      </c>
      <c r="G21" s="80">
        <v>0</v>
      </c>
      <c r="H21" s="105">
        <v>0</v>
      </c>
      <c r="I21" s="104"/>
    </row>
    <row r="22" spans="1:11" ht="12.75">
      <c r="A22" s="117" t="s">
        <v>71</v>
      </c>
      <c r="B22" s="29" t="s">
        <v>73</v>
      </c>
      <c r="C22" s="125">
        <v>84265</v>
      </c>
      <c r="D22" s="106">
        <v>45650</v>
      </c>
      <c r="E22" s="5">
        <v>18050</v>
      </c>
      <c r="F22" s="5">
        <v>20015</v>
      </c>
      <c r="G22" s="80">
        <v>550</v>
      </c>
      <c r="H22" s="105">
        <v>0</v>
      </c>
      <c r="I22" s="136"/>
      <c r="K22" s="104"/>
    </row>
    <row r="23" spans="1:9" ht="12.75">
      <c r="A23" s="117" t="s">
        <v>71</v>
      </c>
      <c r="B23" s="29" t="s">
        <v>74</v>
      </c>
      <c r="C23" s="125">
        <v>205870</v>
      </c>
      <c r="D23" s="106">
        <v>112200</v>
      </c>
      <c r="E23" s="5">
        <v>43350</v>
      </c>
      <c r="F23" s="5">
        <v>49420</v>
      </c>
      <c r="G23" s="80">
        <v>900</v>
      </c>
      <c r="H23" s="105">
        <v>0</v>
      </c>
      <c r="I23" s="136"/>
    </row>
    <row r="24" spans="1:9" ht="12.75">
      <c r="A24" s="117" t="s">
        <v>75</v>
      </c>
      <c r="B24" s="29" t="s">
        <v>105</v>
      </c>
      <c r="C24" s="128">
        <v>18000</v>
      </c>
      <c r="D24" s="106">
        <v>0</v>
      </c>
      <c r="E24" s="5">
        <v>0</v>
      </c>
      <c r="F24" s="5">
        <v>18000</v>
      </c>
      <c r="G24" s="80">
        <v>0</v>
      </c>
      <c r="H24" s="105">
        <v>0</v>
      </c>
      <c r="I24" s="104"/>
    </row>
    <row r="25" spans="1:9" ht="12.75">
      <c r="A25" s="117" t="s">
        <v>76</v>
      </c>
      <c r="B25" s="29" t="s">
        <v>139</v>
      </c>
      <c r="C25" s="128">
        <v>15000</v>
      </c>
      <c r="D25" s="106">
        <v>0</v>
      </c>
      <c r="E25" s="5">
        <v>0</v>
      </c>
      <c r="F25" s="5">
        <v>15000</v>
      </c>
      <c r="G25" s="80">
        <v>0</v>
      </c>
      <c r="H25" s="105">
        <v>0</v>
      </c>
      <c r="I25" s="104"/>
    </row>
    <row r="26" spans="1:9" ht="12.75">
      <c r="A26" s="117" t="s">
        <v>77</v>
      </c>
      <c r="B26" s="29" t="s">
        <v>114</v>
      </c>
      <c r="C26" s="128">
        <v>74300</v>
      </c>
      <c r="D26" s="106">
        <v>0</v>
      </c>
      <c r="E26" s="5">
        <v>0</v>
      </c>
      <c r="F26" s="5">
        <v>74300</v>
      </c>
      <c r="G26" s="80">
        <v>0</v>
      </c>
      <c r="H26" s="105">
        <v>0</v>
      </c>
      <c r="I26" s="104"/>
    </row>
    <row r="27" spans="1:9" ht="12.75">
      <c r="A27" s="117" t="s">
        <v>78</v>
      </c>
      <c r="B27" s="29" t="s">
        <v>94</v>
      </c>
      <c r="C27" s="125">
        <v>1967804</v>
      </c>
      <c r="D27" s="106">
        <v>1151743</v>
      </c>
      <c r="E27" s="5">
        <v>419349</v>
      </c>
      <c r="F27" s="5">
        <v>366947</v>
      </c>
      <c r="G27" s="80">
        <v>29765</v>
      </c>
      <c r="H27" s="105">
        <v>0</v>
      </c>
      <c r="I27" s="104"/>
    </row>
    <row r="28" spans="1:9" ht="12.75">
      <c r="A28" s="117" t="s">
        <v>79</v>
      </c>
      <c r="B28" s="29" t="s">
        <v>95</v>
      </c>
      <c r="C28" s="126">
        <v>1212331</v>
      </c>
      <c r="D28" s="106">
        <v>734019</v>
      </c>
      <c r="E28" s="5">
        <v>247864</v>
      </c>
      <c r="F28" s="5">
        <v>225318</v>
      </c>
      <c r="G28" s="80">
        <v>5130</v>
      </c>
      <c r="H28" s="105">
        <v>0</v>
      </c>
      <c r="I28" s="104"/>
    </row>
    <row r="29" spans="1:9" ht="12.75">
      <c r="A29" s="117" t="s">
        <v>80</v>
      </c>
      <c r="B29" s="29" t="s">
        <v>106</v>
      </c>
      <c r="C29" s="126">
        <v>1503263</v>
      </c>
      <c r="D29" s="106">
        <v>903656</v>
      </c>
      <c r="E29" s="5">
        <v>305146</v>
      </c>
      <c r="F29" s="5">
        <v>273945</v>
      </c>
      <c r="G29" s="80">
        <v>20516</v>
      </c>
      <c r="H29" s="105">
        <v>0</v>
      </c>
      <c r="I29" s="104"/>
    </row>
    <row r="30" spans="1:9" ht="12.75">
      <c r="A30" s="117" t="s">
        <v>81</v>
      </c>
      <c r="B30" s="29" t="s">
        <v>82</v>
      </c>
      <c r="C30" s="125">
        <v>10000</v>
      </c>
      <c r="D30" s="106">
        <v>0</v>
      </c>
      <c r="E30" s="5">
        <v>0</v>
      </c>
      <c r="F30" s="5">
        <v>10000</v>
      </c>
      <c r="G30" s="80">
        <v>0</v>
      </c>
      <c r="H30" s="105">
        <v>0</v>
      </c>
      <c r="I30" s="104"/>
    </row>
    <row r="31" spans="1:9" ht="12.75">
      <c r="A31" s="117" t="s">
        <v>81</v>
      </c>
      <c r="B31" s="29" t="s">
        <v>83</v>
      </c>
      <c r="C31" s="125">
        <v>431259</v>
      </c>
      <c r="D31" s="106">
        <v>288810</v>
      </c>
      <c r="E31" s="5">
        <v>97524</v>
      </c>
      <c r="F31" s="5">
        <v>31202</v>
      </c>
      <c r="G31" s="80">
        <v>13723</v>
      </c>
      <c r="H31" s="105">
        <v>0</v>
      </c>
      <c r="I31" s="104"/>
    </row>
    <row r="32" spans="1:9" ht="12.75">
      <c r="A32" s="118" t="s">
        <v>89</v>
      </c>
      <c r="B32" s="29" t="s">
        <v>108</v>
      </c>
      <c r="C32" s="125">
        <v>532595</v>
      </c>
      <c r="D32" s="106">
        <f>13261+92176+107659+15263</f>
        <v>228359</v>
      </c>
      <c r="E32" s="28">
        <f>4850+33712+39375+5155</f>
        <v>83092</v>
      </c>
      <c r="F32" s="5">
        <f>15500+109977+13340+74868</f>
        <v>213685</v>
      </c>
      <c r="G32" s="80">
        <f>6057+1402</f>
        <v>7459</v>
      </c>
      <c r="H32" s="105"/>
      <c r="I32" s="104"/>
    </row>
    <row r="33" spans="1:9" ht="12.75">
      <c r="A33" s="117" t="s">
        <v>84</v>
      </c>
      <c r="B33" s="29" t="s">
        <v>164</v>
      </c>
      <c r="C33" s="125">
        <v>276303</v>
      </c>
      <c r="D33" s="106">
        <f>54994+40121+37686</f>
        <v>132801</v>
      </c>
      <c r="E33" s="5">
        <f>18570+13547+12726</f>
        <v>44843</v>
      </c>
      <c r="F33" s="5">
        <f>44785+29307+21305</f>
        <v>95397</v>
      </c>
      <c r="G33" s="80">
        <v>3262</v>
      </c>
      <c r="H33" s="105"/>
      <c r="I33" s="104"/>
    </row>
    <row r="34" spans="1:9" ht="12.75">
      <c r="A34" s="117" t="s">
        <v>85</v>
      </c>
      <c r="B34" s="29" t="s">
        <v>109</v>
      </c>
      <c r="C34" s="125">
        <v>249060</v>
      </c>
      <c r="D34" s="106">
        <v>140900</v>
      </c>
      <c r="E34" s="5">
        <v>47660</v>
      </c>
      <c r="F34" s="5">
        <v>39600</v>
      </c>
      <c r="G34" s="80">
        <v>20900</v>
      </c>
      <c r="H34" s="105">
        <v>0</v>
      </c>
      <c r="I34" s="104"/>
    </row>
    <row r="35" spans="1:9" ht="12.75">
      <c r="A35" s="117" t="s">
        <v>86</v>
      </c>
      <c r="B35" s="29" t="s">
        <v>87</v>
      </c>
      <c r="C35" s="128">
        <v>2200</v>
      </c>
      <c r="D35" s="106">
        <v>0</v>
      </c>
      <c r="E35" s="5">
        <v>0</v>
      </c>
      <c r="F35" s="5">
        <v>2200</v>
      </c>
      <c r="G35" s="80">
        <v>0</v>
      </c>
      <c r="H35" s="105">
        <v>0</v>
      </c>
      <c r="I35" s="104"/>
    </row>
    <row r="36" spans="1:9" ht="12.75">
      <c r="A36" s="119" t="s">
        <v>88</v>
      </c>
      <c r="B36" s="29" t="s">
        <v>110</v>
      </c>
      <c r="C36" s="128">
        <v>25000</v>
      </c>
      <c r="D36" s="106">
        <v>0</v>
      </c>
      <c r="E36" s="5">
        <v>0</v>
      </c>
      <c r="F36" s="5">
        <v>0</v>
      </c>
      <c r="G36" s="80">
        <v>25000</v>
      </c>
      <c r="H36" s="105">
        <v>0</v>
      </c>
      <c r="I36" s="104"/>
    </row>
    <row r="37" spans="1:9" ht="12.75">
      <c r="A37" s="120" t="s">
        <v>19</v>
      </c>
      <c r="B37" s="71" t="s">
        <v>169</v>
      </c>
      <c r="C37" s="129">
        <v>350280</v>
      </c>
      <c r="D37" s="106">
        <v>0</v>
      </c>
      <c r="E37" s="5">
        <v>0</v>
      </c>
      <c r="F37" s="5">
        <v>350280</v>
      </c>
      <c r="G37" s="80">
        <v>0</v>
      </c>
      <c r="H37" s="105">
        <v>0</v>
      </c>
      <c r="I37" s="104"/>
    </row>
    <row r="38" spans="1:9" ht="12.75">
      <c r="A38" s="120" t="s">
        <v>19</v>
      </c>
      <c r="B38" s="112" t="s">
        <v>188</v>
      </c>
      <c r="C38" s="129">
        <v>700</v>
      </c>
      <c r="D38" s="106">
        <v>0</v>
      </c>
      <c r="E38" s="5">
        <v>0</v>
      </c>
      <c r="F38" s="5">
        <v>700</v>
      </c>
      <c r="G38" s="80">
        <v>0</v>
      </c>
      <c r="H38" s="105">
        <v>0</v>
      </c>
      <c r="I38" s="104"/>
    </row>
    <row r="39" spans="1:9" ht="12.75">
      <c r="A39" s="121" t="s">
        <v>19</v>
      </c>
      <c r="B39" s="71" t="s">
        <v>175</v>
      </c>
      <c r="C39" s="129">
        <v>14000</v>
      </c>
      <c r="D39" s="106">
        <v>0</v>
      </c>
      <c r="E39" s="5">
        <v>0</v>
      </c>
      <c r="F39" s="5">
        <v>0</v>
      </c>
      <c r="G39" s="80">
        <v>14000</v>
      </c>
      <c r="H39" s="105">
        <v>0</v>
      </c>
      <c r="I39" s="104"/>
    </row>
    <row r="40" spans="1:9" ht="13.5" thickBot="1">
      <c r="A40" s="138" t="s">
        <v>20</v>
      </c>
      <c r="B40" s="112" t="s">
        <v>104</v>
      </c>
      <c r="C40" s="129">
        <v>121660</v>
      </c>
      <c r="D40" s="133">
        <v>78800</v>
      </c>
      <c r="E40" s="63">
        <v>27150</v>
      </c>
      <c r="F40" s="63">
        <v>14910</v>
      </c>
      <c r="G40" s="1">
        <v>800</v>
      </c>
      <c r="H40" s="132"/>
      <c r="I40" s="104"/>
    </row>
    <row r="41" spans="1:9" ht="13.5" thickBot="1">
      <c r="A41" s="139"/>
      <c r="B41" s="137" t="s">
        <v>21</v>
      </c>
      <c r="C41" s="130">
        <v>9924965</v>
      </c>
      <c r="D41" s="140">
        <f>SUM(D8:D40)</f>
        <v>4883178</v>
      </c>
      <c r="E41" s="141">
        <f>SUM(E8:E40)</f>
        <v>1755703</v>
      </c>
      <c r="F41" s="141">
        <f>SUM(F8:F40)</f>
        <v>3130731</v>
      </c>
      <c r="G41" s="141">
        <f>SUM(G8:G40)</f>
        <v>148205</v>
      </c>
      <c r="H41" s="142">
        <f>SUM(H8:H40)</f>
        <v>7148</v>
      </c>
      <c r="I41" s="104"/>
    </row>
    <row r="42" ht="12.75">
      <c r="E42" s="4"/>
    </row>
  </sheetData>
  <sheetProtection/>
  <mergeCells count="2">
    <mergeCell ref="D5:H6"/>
    <mergeCell ref="C5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Mihaliaková</dc:creator>
  <cp:keywords/>
  <dc:description/>
  <cp:lastModifiedBy>Magát Peter</cp:lastModifiedBy>
  <cp:lastPrinted>2019-11-18T09:37:42Z</cp:lastPrinted>
  <dcterms:created xsi:type="dcterms:W3CDTF">2011-10-04T10:58:49Z</dcterms:created>
  <dcterms:modified xsi:type="dcterms:W3CDTF">2020-01-15T15:30:42Z</dcterms:modified>
  <cp:category/>
  <cp:version/>
  <cp:contentType/>
  <cp:contentStatus/>
</cp:coreProperties>
</file>