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rki\Downloads\"/>
    </mc:Choice>
  </mc:AlternateContent>
  <xr:revisionPtr revIDLastSave="0" documentId="13_ncr:1_{CEC685BF-DFC6-4959-B3E1-BA2E999D38FD}" xr6:coauthVersionLast="45" xr6:coauthVersionMax="45" xr10:uidLastSave="{00000000-0000-0000-0000-000000000000}"/>
  <bookViews>
    <workbookView xWindow="-120" yWindow="-120" windowWidth="20730" windowHeight="11160" firstSheet="1" activeTab="3" xr2:uid="{39FAE439-90F4-45C1-A5F3-8388485C52A3}"/>
  </bookViews>
  <sheets>
    <sheet name="Rekapitulácia" sheetId="1" state="veryHidden" r:id="rId1"/>
    <sheet name="Kryci_list 7081" sheetId="3" r:id="rId2"/>
    <sheet name="Rekap 7081" sheetId="4" r:id="rId3"/>
    <sheet name="SO 7081" sheetId="5" r:id="rId4"/>
  </sheets>
  <definedNames>
    <definedName name="_xlnm.Print_Titles" localSheetId="2">'Rekap 7081'!$9:$9</definedName>
    <definedName name="_xlnm.Print_Titles" localSheetId="3">'SO 7081'!$8:$8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5" l="1"/>
  <c r="I45" i="5" l="1"/>
  <c r="S45" i="5" s="1"/>
  <c r="Q45" i="5" s="1"/>
  <c r="R45" i="5"/>
  <c r="P45" i="5" s="1"/>
  <c r="P38" i="5"/>
  <c r="P37" i="5"/>
  <c r="P36" i="5"/>
  <c r="S38" i="5"/>
  <c r="P39" i="5"/>
  <c r="P40" i="5"/>
  <c r="R29" i="5"/>
  <c r="P29" i="5" s="1"/>
  <c r="R25" i="5"/>
  <c r="P25" i="5" s="1"/>
  <c r="R24" i="5"/>
  <c r="P24" i="5" s="1"/>
  <c r="R23" i="5"/>
  <c r="P23" i="5" s="1"/>
  <c r="R22" i="5"/>
  <c r="P22" i="5" s="1"/>
  <c r="R21" i="5"/>
  <c r="P21" i="5" s="1"/>
  <c r="F8" i="1"/>
  <c r="D8" i="1"/>
  <c r="Z54" i="5"/>
  <c r="J17" i="3" s="1"/>
  <c r="E7" i="1" s="1"/>
  <c r="E8" i="1" s="1"/>
  <c r="H46" i="5"/>
  <c r="M46" i="5"/>
  <c r="C19" i="4" s="1"/>
  <c r="K45" i="5"/>
  <c r="J45" i="5"/>
  <c r="L45" i="5"/>
  <c r="K44" i="5"/>
  <c r="J44" i="5"/>
  <c r="P44" i="5"/>
  <c r="L44" i="5"/>
  <c r="I44" i="5"/>
  <c r="K40" i="5"/>
  <c r="J40" i="5"/>
  <c r="M40" i="5"/>
  <c r="I40" i="5"/>
  <c r="S40" i="5" s="1"/>
  <c r="K39" i="5"/>
  <c r="J39" i="5"/>
  <c r="M39" i="5"/>
  <c r="H41" i="5" s="1"/>
  <c r="I39" i="5"/>
  <c r="S39" i="5" s="1"/>
  <c r="K38" i="5"/>
  <c r="J38" i="5"/>
  <c r="L38" i="5"/>
  <c r="I38" i="5"/>
  <c r="K37" i="5"/>
  <c r="J37" i="5"/>
  <c r="L37" i="5"/>
  <c r="I37" i="5"/>
  <c r="S37" i="5" s="1"/>
  <c r="K36" i="5"/>
  <c r="J36" i="5"/>
  <c r="L36" i="5"/>
  <c r="I36" i="5"/>
  <c r="S36" i="5" s="1"/>
  <c r="H30" i="5"/>
  <c r="M30" i="5"/>
  <c r="C14" i="4" s="1"/>
  <c r="K29" i="5"/>
  <c r="J29" i="5"/>
  <c r="L29" i="5"/>
  <c r="I29" i="5"/>
  <c r="S29" i="5" s="1"/>
  <c r="Q29" i="5" s="1"/>
  <c r="L30" i="5"/>
  <c r="B14" i="4" s="1"/>
  <c r="I30" i="5"/>
  <c r="D14" i="4" s="1"/>
  <c r="H26" i="5"/>
  <c r="M26" i="5"/>
  <c r="C13" i="4" s="1"/>
  <c r="K25" i="5"/>
  <c r="J25" i="5"/>
  <c r="L25" i="5"/>
  <c r="I25" i="5"/>
  <c r="S25" i="5" s="1"/>
  <c r="Q25" i="5" s="1"/>
  <c r="K24" i="5"/>
  <c r="J24" i="5"/>
  <c r="L24" i="5"/>
  <c r="I24" i="5"/>
  <c r="S24" i="5" s="1"/>
  <c r="Q24" i="5" s="1"/>
  <c r="K23" i="5"/>
  <c r="J23" i="5"/>
  <c r="L23" i="5"/>
  <c r="I23" i="5"/>
  <c r="S23" i="5" s="1"/>
  <c r="Q23" i="5" s="1"/>
  <c r="K22" i="5"/>
  <c r="J22" i="5"/>
  <c r="L22" i="5"/>
  <c r="I22" i="5"/>
  <c r="S22" i="5" s="1"/>
  <c r="Q22" i="5" s="1"/>
  <c r="K21" i="5"/>
  <c r="J21" i="5"/>
  <c r="L21" i="5"/>
  <c r="L26" i="5" s="1"/>
  <c r="B13" i="4" s="1"/>
  <c r="I21" i="5"/>
  <c r="S21" i="5" s="1"/>
  <c r="H18" i="5"/>
  <c r="M18" i="5"/>
  <c r="C12" i="4" s="1"/>
  <c r="K17" i="5"/>
  <c r="J17" i="5"/>
  <c r="P17" i="5"/>
  <c r="P18" i="5" s="1"/>
  <c r="E12" i="4" s="1"/>
  <c r="L17" i="5"/>
  <c r="L18" i="5" s="1"/>
  <c r="B12" i="4" s="1"/>
  <c r="I17" i="5"/>
  <c r="I18" i="5" s="1"/>
  <c r="D12" i="4" s="1"/>
  <c r="H14" i="5"/>
  <c r="M14" i="5"/>
  <c r="C11" i="4" s="1"/>
  <c r="K13" i="5"/>
  <c r="J13" i="5"/>
  <c r="P13" i="5"/>
  <c r="L13" i="5"/>
  <c r="I13" i="5"/>
  <c r="S13" i="5" s="1"/>
  <c r="K11" i="5"/>
  <c r="J30" i="3" s="1"/>
  <c r="J11" i="5"/>
  <c r="P11" i="5"/>
  <c r="L11" i="5"/>
  <c r="I11" i="5"/>
  <c r="S11" i="5" s="1"/>
  <c r="P26" i="5" l="1"/>
  <c r="E13" i="4" s="1"/>
  <c r="S26" i="5"/>
  <c r="F13" i="4" s="1"/>
  <c r="Q21" i="5"/>
  <c r="S17" i="5"/>
  <c r="S18" i="5" s="1"/>
  <c r="F12" i="4" s="1"/>
  <c r="P30" i="5"/>
  <c r="E14" i="4" s="1"/>
  <c r="S41" i="5"/>
  <c r="F18" i="4" s="1"/>
  <c r="P46" i="5"/>
  <c r="E19" i="4" s="1"/>
  <c r="S14" i="5"/>
  <c r="F11" i="4" s="1"/>
  <c r="K49" i="5"/>
  <c r="K7" i="1" s="1"/>
  <c r="I46" i="5"/>
  <c r="D19" i="4" s="1"/>
  <c r="L46" i="5"/>
  <c r="B19" i="4" s="1"/>
  <c r="S44" i="5"/>
  <c r="S46" i="5" s="1"/>
  <c r="F19" i="4" s="1"/>
  <c r="I26" i="5"/>
  <c r="D13" i="4" s="1"/>
  <c r="J20" i="3"/>
  <c r="I14" i="5"/>
  <c r="P14" i="5"/>
  <c r="E11" i="4" s="1"/>
  <c r="H32" i="5"/>
  <c r="M32" i="5"/>
  <c r="C15" i="4" s="1"/>
  <c r="E16" i="3" s="1"/>
  <c r="I41" i="5"/>
  <c r="D18" i="4" s="1"/>
  <c r="M41" i="5"/>
  <c r="C18" i="4" s="1"/>
  <c r="P41" i="5"/>
  <c r="E18" i="4" s="1"/>
  <c r="L14" i="5"/>
  <c r="L41" i="5"/>
  <c r="B18" i="4" s="1"/>
  <c r="D11" i="4" l="1"/>
  <c r="B11" i="4"/>
  <c r="B15" i="4" s="1"/>
  <c r="H48" i="5"/>
  <c r="S48" i="5"/>
  <c r="F20" i="4" s="1"/>
  <c r="L32" i="5"/>
  <c r="P32" i="5"/>
  <c r="E15" i="4" s="1"/>
  <c r="I32" i="5"/>
  <c r="D15" i="4" s="1"/>
  <c r="F16" i="3" s="1"/>
  <c r="S30" i="5"/>
  <c r="M48" i="5"/>
  <c r="M49" i="5" s="1"/>
  <c r="C22" i="4" s="1"/>
  <c r="I48" i="5"/>
  <c r="D20" i="4" s="1"/>
  <c r="F17" i="3" s="1"/>
  <c r="L48" i="5"/>
  <c r="B20" i="4" s="1"/>
  <c r="D17" i="3" s="1"/>
  <c r="P48" i="5"/>
  <c r="E20" i="4" s="1"/>
  <c r="D16" i="3" l="1"/>
  <c r="J23" i="3"/>
  <c r="L49" i="5"/>
  <c r="B22" i="4" s="1"/>
  <c r="F23" i="3"/>
  <c r="F24" i="3"/>
  <c r="I49" i="5"/>
  <c r="D22" i="4" s="1"/>
  <c r="F14" i="4"/>
  <c r="S32" i="5"/>
  <c r="P49" i="5"/>
  <c r="E22" i="4" s="1"/>
  <c r="J22" i="3"/>
  <c r="F20" i="3"/>
  <c r="F22" i="3"/>
  <c r="C20" i="4"/>
  <c r="E17" i="3" s="1"/>
  <c r="H49" i="5"/>
  <c r="J24" i="3"/>
  <c r="J26" i="3" l="1"/>
  <c r="C7" i="1" s="1"/>
  <c r="C8" i="1" s="1"/>
  <c r="B7" i="1"/>
  <c r="B8" i="1" s="1"/>
  <c r="F15" i="4"/>
  <c r="S49" i="5"/>
  <c r="F22" i="4" s="1"/>
  <c r="J28" i="3"/>
  <c r="I29" i="3" l="1"/>
  <c r="J29" i="3" s="1"/>
  <c r="J31" i="3" s="1"/>
  <c r="G7" i="1"/>
  <c r="G8" i="1" s="1"/>
  <c r="B9" i="1" l="1"/>
  <c r="G9" i="1" s="1"/>
  <c r="B10" i="1" l="1"/>
  <c r="G10" i="1" s="1"/>
  <c r="G11" i="1" s="1"/>
</calcChain>
</file>

<file path=xl/sharedStrings.xml><?xml version="1.0" encoding="utf-8"?>
<sst xmlns="http://schemas.openxmlformats.org/spreadsheetml/2006/main" count="208" uniqueCount="138">
  <si>
    <t>Rekapitulácia rozpočtu</t>
  </si>
  <si>
    <t>Stavba Podunajské Biskupice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</si>
  <si>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</si>
  <si>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</si>
  <si>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</si>
  <si>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</si>
  <si>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</si>
  <si>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</si>
  <si>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</si>
  <si>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</si>
  <si>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</si>
  <si>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</si>
  <si>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Výmena plotu</t>
  </si>
  <si>
    <t>Krycí list rozpočtu</t>
  </si>
  <si>
    <t xml:space="preserve">Stavba Podunajské Biskupice 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</si>
  <si>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</si>
  <si>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</si>
  <si>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</si>
  <si>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</si>
  <si>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</si>
  <si>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23.8.2019</t>
  </si>
  <si>
    <t>Odberateľ: ...</t>
  </si>
  <si>
    <t xml:space="preserve">IČO: </t>
  </si>
  <si>
    <t xml:space="preserve">DIČ: </t>
  </si>
  <si>
    <t>Dodávateľ: ...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</si>
  <si>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</si>
  <si>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</si>
  <si>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</si>
  <si>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</si>
  <si>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</si>
  <si>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</si>
  <si>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</si>
  <si>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</si>
  <si>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</si>
  <si>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</si>
  <si>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</si>
  <si>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</si>
  <si>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</si>
  <si>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</si>
  <si>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</si>
  <si>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</si>
  <si>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</si>
  <si>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</si>
  <si>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</si>
  <si>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</si>
  <si>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</si>
  <si>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</si>
  <si>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</si>
  <si>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</si>
  <si>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</si>
  <si>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</si>
  <si>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</si>
  <si>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</si>
  <si>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</si>
  <si>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</si>
  <si>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</si>
  <si>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</si>
  <si>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</si>
  <si>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</si>
  <si>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</si>
  <si>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</si>
  <si>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</si>
  <si>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23.8.2019</t>
  </si>
  <si>
    <t>Prehľad rozpočtových nákladov</t>
  </si>
  <si>
    <t>Práce HSV</t>
  </si>
  <si>
    <t>ZVISLÉ KONŠTRUKCIE</t>
  </si>
  <si>
    <t>POVRCHOVÉ ÚPRAVY</t>
  </si>
  <si>
    <t>OSTATNÉ PRÁCE</t>
  </si>
  <si>
    <t>PRESUNY HMÔT</t>
  </si>
  <si>
    <t>Práce PSV</t>
  </si>
  <si>
    <t>KOVOVÉ DOPLNKOVÉ KONŠTRUKCIE</t>
  </si>
  <si>
    <t>NÁTERY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</si>
  <si>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</si>
  <si>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</si>
  <si>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</si>
  <si>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</si>
  <si>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</si>
  <si>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</si>
  <si>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</si>
  <si>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</si>
  <si>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</si>
  <si>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</si>
  <si>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</si>
  <si>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Zákazka Podunajské Biskupice </t>
  </si>
  <si>
    <t xml:space="preserve"> 11/A 1</t>
  </si>
  <si>
    <t xml:space="preserve"> 341321610</t>
  </si>
  <si>
    <t>Betónovanie stlpov</t>
  </si>
  <si>
    <t>m3</t>
  </si>
  <si>
    <t xml:space="preserve"> 15/A 4</t>
  </si>
  <si>
    <t xml:space="preserve"> 338171112</t>
  </si>
  <si>
    <t>Osadzovanie oceľových plotových stĺpikov do 2 m so zabetónovaním</t>
  </si>
  <si>
    <t>kus</t>
  </si>
  <si>
    <t xml:space="preserve"> 14/C 1</t>
  </si>
  <si>
    <t xml:space="preserve"> 611401311</t>
  </si>
  <si>
    <t>m</t>
  </si>
  <si>
    <t xml:space="preserve"> 13/B 1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</si>
  <si>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</si>
  <si>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</si>
  <si>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</si>
  <si>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</si>
  <si>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</si>
  <si>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</si>
  <si>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</si>
  <si>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</si>
  <si>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</si>
  <si>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979089012</t>
  </si>
  <si>
    <t>Poplatok za skládku odpadov zo stavieb a demolácií - betón, tehly, obkladačky, dlaždice, keramika kategórie "O" - ostatné 17 01 ..</t>
  </si>
  <si>
    <t xml:space="preserve"> 998152121</t>
  </si>
  <si>
    <t>Presun hmôt pre pre oplotenie, objekty zvláštne a objekty rôzne pozemné výšky do 3 m</t>
  </si>
  <si>
    <t>767/A 3</t>
  </si>
  <si>
    <t xml:space="preserve"> 767914130</t>
  </si>
  <si>
    <t xml:space="preserve"> 998767201</t>
  </si>
  <si>
    <t>Presun hmôt pre doplnkové stavebné konštrukcie kovové v objektoch výšky do 6 m</t>
  </si>
  <si>
    <t>%</t>
  </si>
  <si>
    <t>767/B 1</t>
  </si>
  <si>
    <t xml:space="preserve"> 767914830</t>
  </si>
  <si>
    <t>Demontáž rámového oplotenia na oceľové stĺpiky výšky od 1 m do 2 m</t>
  </si>
  <si>
    <t>S/S70</t>
  </si>
  <si>
    <t xml:space="preserve"> 5923131500</t>
  </si>
  <si>
    <t xml:space="preserve"> 5923333600</t>
  </si>
  <si>
    <t xml:space="preserve"> 16/A 1</t>
  </si>
  <si>
    <t xml:space="preserve"> 783120421</t>
  </si>
  <si>
    <t>Náter oceľových konštrukcií</t>
  </si>
  <si>
    <t>m2</t>
  </si>
  <si>
    <t>783/B 1</t>
  </si>
  <si>
    <t xml:space="preserve"> 783102811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</si>
  <si>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</si>
  <si>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</si>
  <si>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</si>
  <si>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</si>
  <si>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Odstránenie starého náteru oškrabaním z oceľovej konštrukcie</t>
  </si>
  <si>
    <t>Stĺpik plotový 1,50 m</t>
  </si>
  <si>
    <t>Doska plotová 2000x.1100</t>
  </si>
  <si>
    <t>Montáž oplotenia výšky do 2 m,s navarením na pôvodné stľpiky štvorbodovo</t>
  </si>
  <si>
    <t>326312521</t>
  </si>
  <si>
    <t>Murivo nadzákladové z betónu prostého tr,C 16/20, vrátane debnenie</t>
  </si>
  <si>
    <t>Omietanie betónového sokla</t>
  </si>
  <si>
    <t>Objekt Rekonštrukcia plota Priekopnická,Vrakunská,Geologická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</si>
</sst>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"/>
    <numFmt numFmtId="166" formatCode="###\ ###\ ##0.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6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6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6" fontId="5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5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5" fontId="5" fillId="0" borderId="91" xfId="0" applyNumberFormat="1" applyFont="1" applyBorder="1"/>
    <xf numFmtId="165" fontId="5" fillId="0" borderId="0" xfId="0" applyNumberFormat="1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5" fontId="0" fillId="0" borderId="0" xfId="0" applyNumberFormat="1"/>
    <xf numFmtId="165" fontId="4" fillId="0" borderId="0" xfId="0" applyNumberFormat="1" applyFont="1"/>
    <xf numFmtId="166" fontId="5" fillId="0" borderId="0" xfId="0" applyNumberFormat="1" applyFont="1" applyAlignment="1">
      <alignment wrapText="1"/>
    </xf>
    <xf numFmtId="0" fontId="11" fillId="0" borderId="91" xfId="0" applyFont="1" applyBorder="1"/>
    <xf numFmtId="165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A25F-B446-4508-B134-94230964D43C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9" t="s">
        <v>12</v>
      </c>
      <c r="B7" s="76">
        <f>'SO 7081'!I49-Rekapitulácia!D7</f>
        <v>0</v>
      </c>
      <c r="C7" s="76">
        <f>'Kryci_list 7081'!J26</f>
        <v>0</v>
      </c>
      <c r="D7" s="76">
        <v>0</v>
      </c>
      <c r="E7" s="76">
        <f>'Kryci_list 7081'!J17</f>
        <v>0</v>
      </c>
      <c r="F7" s="76">
        <v>0</v>
      </c>
      <c r="G7" s="76">
        <f>B7+C7+D7+E7+F7</f>
        <v>0</v>
      </c>
      <c r="K7">
        <f>'SO 7081'!K49</f>
        <v>0</v>
      </c>
      <c r="Q7">
        <v>30.126000000000001</v>
      </c>
    </row>
    <row r="8" spans="1:26" x14ac:dyDescent="0.25">
      <c r="A8" s="183" t="s">
        <v>126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x14ac:dyDescent="0.25">
      <c r="A9" s="181" t="s">
        <v>127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x14ac:dyDescent="0.25">
      <c r="A10" s="5" t="s">
        <v>128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5" t="s">
        <v>129</v>
      </c>
      <c r="B11" s="179"/>
      <c r="C11" s="179"/>
      <c r="D11" s="179"/>
      <c r="E11" s="179"/>
      <c r="F11" s="179"/>
      <c r="G11" s="179">
        <f>SUM(G8:G10)</f>
        <v>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8"/>
      <c r="C34" s="148"/>
      <c r="D34" s="148"/>
      <c r="E34" s="148"/>
      <c r="F34" s="148"/>
      <c r="G34" s="148"/>
    </row>
    <row r="35" spans="1:7" x14ac:dyDescent="0.25">
      <c r="A35" s="1"/>
      <c r="B35" s="148"/>
      <c r="C35" s="148"/>
      <c r="D35" s="148"/>
      <c r="E35" s="148"/>
      <c r="F35" s="148"/>
      <c r="G35" s="148"/>
    </row>
    <row r="36" spans="1:7" x14ac:dyDescent="0.25">
      <c r="A36" s="1"/>
      <c r="B36" s="148"/>
      <c r="C36" s="148"/>
      <c r="D36" s="148"/>
      <c r="E36" s="148"/>
      <c r="F36" s="148"/>
      <c r="G36" s="148"/>
    </row>
    <row r="37" spans="1:7" x14ac:dyDescent="0.25">
      <c r="A37" s="1"/>
      <c r="B37" s="148"/>
      <c r="C37" s="148"/>
      <c r="D37" s="148"/>
      <c r="E37" s="148"/>
      <c r="F37" s="148"/>
      <c r="G37" s="148"/>
    </row>
    <row r="38" spans="1:7" x14ac:dyDescent="0.25">
      <c r="A38" s="1"/>
      <c r="B38" s="148"/>
      <c r="C38" s="148"/>
      <c r="D38" s="148"/>
      <c r="E38" s="148"/>
      <c r="F38" s="148"/>
      <c r="G38" s="148"/>
    </row>
    <row r="39" spans="1:7" x14ac:dyDescent="0.25">
      <c r="A39" s="1"/>
      <c r="B39" s="148"/>
      <c r="C39" s="148"/>
      <c r="D39" s="148"/>
      <c r="E39" s="148"/>
      <c r="F39" s="148"/>
      <c r="G39" s="148"/>
    </row>
    <row r="40" spans="1:7" x14ac:dyDescent="0.25">
      <c r="A40" s="1"/>
      <c r="B40" s="148"/>
      <c r="C40" s="148"/>
      <c r="D40" s="148"/>
      <c r="E40" s="148"/>
      <c r="F40" s="148"/>
      <c r="G40" s="148"/>
    </row>
    <row r="41" spans="1:7" x14ac:dyDescent="0.25">
      <c r="A41" s="1"/>
      <c r="B41" s="148"/>
      <c r="C41" s="148"/>
      <c r="D41" s="148"/>
      <c r="E41" s="148"/>
      <c r="F41" s="148"/>
      <c r="G41" s="148"/>
    </row>
    <row r="42" spans="1:7" x14ac:dyDescent="0.25">
      <c r="A42" s="1"/>
      <c r="B42" s="148"/>
      <c r="C42" s="148"/>
      <c r="D42" s="148"/>
      <c r="E42" s="148"/>
      <c r="F42" s="148"/>
      <c r="G42" s="148"/>
    </row>
    <row r="43" spans="1:7" x14ac:dyDescent="0.25">
      <c r="A43" s="1"/>
      <c r="B43" s="148"/>
      <c r="C43" s="148"/>
      <c r="D43" s="148"/>
      <c r="E43" s="148"/>
      <c r="F43" s="148"/>
      <c r="G43" s="148"/>
    </row>
    <row r="44" spans="1:7" x14ac:dyDescent="0.25">
      <c r="A44" s="1"/>
      <c r="B44" s="148"/>
      <c r="C44" s="148"/>
      <c r="D44" s="148"/>
      <c r="E44" s="148"/>
      <c r="F44" s="148"/>
      <c r="G44" s="148"/>
    </row>
    <row r="45" spans="1:7" x14ac:dyDescent="0.25">
      <c r="A45" s="1"/>
      <c r="B45" s="148"/>
      <c r="C45" s="148"/>
      <c r="D45" s="148"/>
      <c r="E45" s="148"/>
      <c r="F45" s="148"/>
      <c r="G45" s="148"/>
    </row>
    <row r="46" spans="1:7" x14ac:dyDescent="0.25">
      <c r="A46" s="1"/>
      <c r="B46" s="148"/>
      <c r="C46" s="148"/>
      <c r="D46" s="148"/>
      <c r="E46" s="148"/>
      <c r="F46" s="148"/>
      <c r="G46" s="148"/>
    </row>
    <row r="47" spans="1:7" x14ac:dyDescent="0.25">
      <c r="A47" s="1"/>
      <c r="B47" s="148"/>
      <c r="C47" s="148"/>
      <c r="D47" s="148"/>
      <c r="E47" s="148"/>
      <c r="F47" s="148"/>
      <c r="G47" s="148"/>
    </row>
    <row r="48" spans="1:7" x14ac:dyDescent="0.25">
      <c r="A48" s="1"/>
      <c r="B48" s="148"/>
      <c r="C48" s="148"/>
      <c r="D48" s="148"/>
      <c r="E48" s="148"/>
      <c r="F48" s="148"/>
      <c r="G48" s="148"/>
    </row>
    <row r="49" spans="1:7" x14ac:dyDescent="0.25">
      <c r="A49" s="1"/>
      <c r="B49" s="148"/>
      <c r="C49" s="148"/>
      <c r="D49" s="148"/>
      <c r="E49" s="148"/>
      <c r="F49" s="148"/>
      <c r="G49" s="148"/>
    </row>
    <row r="50" spans="1:7" x14ac:dyDescent="0.25">
      <c r="A50" s="1"/>
      <c r="B50" s="148"/>
      <c r="C50" s="148"/>
      <c r="D50" s="148"/>
      <c r="E50" s="148"/>
      <c r="F50" s="148"/>
      <c r="G50" s="148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601B-B369-4E75-8486-9B92E62782C9}">
  <dimension ref="A1:AA41"/>
  <sheetViews>
    <sheetView workbookViewId="0">
      <selection activeCell="E8" sqref="E8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14</v>
      </c>
      <c r="C2" s="37"/>
      <c r="D2" s="38"/>
      <c r="E2" s="38"/>
      <c r="F2" s="38"/>
      <c r="G2" s="42" t="s">
        <v>15</v>
      </c>
      <c r="H2" s="16"/>
      <c r="I2" s="27"/>
      <c r="J2" s="31"/>
    </row>
    <row r="3" spans="1:23" ht="18" customHeight="1" x14ac:dyDescent="0.25">
      <c r="A3" s="11"/>
      <c r="B3" s="39" t="s">
        <v>137</v>
      </c>
      <c r="C3" s="40"/>
      <c r="D3" s="41"/>
      <c r="E3" s="41"/>
      <c r="F3" s="41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3" t="s">
        <v>16</v>
      </c>
      <c r="J4" s="32"/>
    </row>
    <row r="5" spans="1:23" ht="18" customHeight="1" thickBot="1" x14ac:dyDescent="0.3">
      <c r="A5" s="11"/>
      <c r="B5" s="44" t="s">
        <v>17</v>
      </c>
      <c r="C5" s="20"/>
      <c r="D5" s="17"/>
      <c r="E5" s="17"/>
      <c r="F5" s="45" t="s">
        <v>18</v>
      </c>
      <c r="G5" s="17"/>
      <c r="H5" s="17"/>
      <c r="I5" s="43" t="s">
        <v>19</v>
      </c>
      <c r="J5" s="46" t="s">
        <v>20</v>
      </c>
    </row>
    <row r="6" spans="1:23" ht="18" customHeight="1" thickTop="1" x14ac:dyDescent="0.25">
      <c r="A6" s="11"/>
      <c r="B6" s="55" t="s">
        <v>21</v>
      </c>
      <c r="C6" s="51"/>
      <c r="D6" s="52"/>
      <c r="E6" s="52"/>
      <c r="F6" s="52"/>
      <c r="G6" s="56" t="s">
        <v>22</v>
      </c>
      <c r="H6" s="52"/>
      <c r="I6" s="53"/>
      <c r="J6" s="54"/>
    </row>
    <row r="7" spans="1:23" ht="18" customHeight="1" x14ac:dyDescent="0.25">
      <c r="A7" s="11"/>
      <c r="B7" s="47"/>
      <c r="C7" s="48"/>
      <c r="D7" s="18"/>
      <c r="E7" s="18"/>
      <c r="F7" s="18"/>
      <c r="G7" s="57" t="s">
        <v>23</v>
      </c>
      <c r="H7" s="18"/>
      <c r="I7" s="29"/>
      <c r="J7" s="49"/>
    </row>
    <row r="8" spans="1:23" ht="18" customHeight="1" x14ac:dyDescent="0.25">
      <c r="A8" s="11"/>
      <c r="B8" s="44" t="s">
        <v>24</v>
      </c>
      <c r="C8" s="20"/>
      <c r="D8" s="17"/>
      <c r="E8" s="17"/>
      <c r="F8" s="17"/>
      <c r="G8" s="45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5" t="s">
        <v>23</v>
      </c>
      <c r="H9" s="17"/>
      <c r="I9" s="28"/>
      <c r="J9" s="32"/>
    </row>
    <row r="10" spans="1:23" ht="18" customHeight="1" x14ac:dyDescent="0.25">
      <c r="A10" s="11"/>
      <c r="B10" s="44" t="s">
        <v>25</v>
      </c>
      <c r="C10" s="20"/>
      <c r="D10" s="17"/>
      <c r="E10" s="17"/>
      <c r="F10" s="17"/>
      <c r="G10" s="45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5" t="s">
        <v>23</v>
      </c>
      <c r="H11" s="17"/>
      <c r="I11" s="28"/>
      <c r="J11" s="32"/>
    </row>
    <row r="12" spans="1:23" ht="18" customHeight="1" thickTop="1" x14ac:dyDescent="0.25">
      <c r="A12" s="11"/>
      <c r="B12" s="50"/>
      <c r="C12" s="51"/>
      <c r="D12" s="52"/>
      <c r="E12" s="52"/>
      <c r="F12" s="52"/>
      <c r="G12" s="52"/>
      <c r="H12" s="52"/>
      <c r="I12" s="53"/>
      <c r="J12" s="54"/>
    </row>
    <row r="13" spans="1:23" ht="18" customHeight="1" x14ac:dyDescent="0.25">
      <c r="A13" s="11"/>
      <c r="B13" s="47"/>
      <c r="C13" s="48"/>
      <c r="D13" s="18"/>
      <c r="E13" s="18"/>
      <c r="F13" s="18"/>
      <c r="G13" s="18"/>
      <c r="H13" s="18"/>
      <c r="I13" s="29"/>
      <c r="J13" s="49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26</v>
      </c>
      <c r="C15" s="91" t="s">
        <v>6</v>
      </c>
      <c r="D15" s="91" t="s">
        <v>53</v>
      </c>
      <c r="E15" s="92" t="s">
        <v>54</v>
      </c>
      <c r="F15" s="104" t="s">
        <v>55</v>
      </c>
      <c r="G15" s="58" t="s">
        <v>31</v>
      </c>
      <c r="H15" s="61" t="s">
        <v>32</v>
      </c>
      <c r="I15" s="27"/>
      <c r="J15" s="54"/>
    </row>
    <row r="16" spans="1:23" ht="18" customHeight="1" x14ac:dyDescent="0.25">
      <c r="A16" s="11"/>
      <c r="B16" s="93">
        <v>1</v>
      </c>
      <c r="C16" s="94" t="s">
        <v>27</v>
      </c>
      <c r="D16" s="95">
        <f>'Rekap 7081'!B15</f>
        <v>0</v>
      </c>
      <c r="E16" s="96">
        <f>'Rekap 7081'!C15</f>
        <v>0</v>
      </c>
      <c r="F16" s="105">
        <f>'Rekap 7081'!D15</f>
        <v>0</v>
      </c>
      <c r="G16" s="59">
        <v>6</v>
      </c>
      <c r="H16" s="114" t="s">
        <v>33</v>
      </c>
      <c r="I16" s="128"/>
      <c r="J16" s="125">
        <v>0</v>
      </c>
    </row>
    <row r="17" spans="1:26" ht="18" customHeight="1" x14ac:dyDescent="0.25">
      <c r="A17" s="11"/>
      <c r="B17" s="66">
        <v>2</v>
      </c>
      <c r="C17" s="70" t="s">
        <v>28</v>
      </c>
      <c r="D17" s="77">
        <f>'Rekap 7081'!B20</f>
        <v>0</v>
      </c>
      <c r="E17" s="75">
        <f>'Rekap 7081'!C20</f>
        <v>0</v>
      </c>
      <c r="F17" s="80">
        <f>'Rekap 7081'!D20</f>
        <v>0</v>
      </c>
      <c r="G17" s="60">
        <v>7</v>
      </c>
      <c r="H17" s="115" t="s">
        <v>34</v>
      </c>
      <c r="I17" s="128"/>
      <c r="J17" s="126">
        <f>'SO 7081'!Z54</f>
        <v>0</v>
      </c>
    </row>
    <row r="18" spans="1:26" ht="18" customHeight="1" x14ac:dyDescent="0.25">
      <c r="A18" s="11"/>
      <c r="B18" s="67">
        <v>3</v>
      </c>
      <c r="C18" s="71" t="s">
        <v>29</v>
      </c>
      <c r="D18" s="78"/>
      <c r="E18" s="76"/>
      <c r="F18" s="81"/>
      <c r="G18" s="60">
        <v>8</v>
      </c>
      <c r="H18" s="115" t="s">
        <v>35</v>
      </c>
      <c r="I18" s="128"/>
      <c r="J18" s="126">
        <v>0</v>
      </c>
    </row>
    <row r="19" spans="1:26" ht="18" customHeight="1" x14ac:dyDescent="0.25">
      <c r="A19" s="11"/>
      <c r="B19" s="67">
        <v>4</v>
      </c>
      <c r="C19" s="72"/>
      <c r="D19" s="78"/>
      <c r="E19" s="76"/>
      <c r="F19" s="81"/>
      <c r="G19" s="60">
        <v>9</v>
      </c>
      <c r="H19" s="124"/>
      <c r="I19" s="128"/>
      <c r="J19" s="127"/>
    </row>
    <row r="20" spans="1:26" ht="18" customHeight="1" thickBot="1" x14ac:dyDescent="0.3">
      <c r="A20" s="11"/>
      <c r="B20" s="67">
        <v>5</v>
      </c>
      <c r="C20" s="73" t="s">
        <v>30</v>
      </c>
      <c r="D20" s="79"/>
      <c r="E20" s="99"/>
      <c r="F20" s="106">
        <f>SUM(F16:F19)</f>
        <v>0</v>
      </c>
      <c r="G20" s="60">
        <v>10</v>
      </c>
      <c r="H20" s="115" t="s">
        <v>30</v>
      </c>
      <c r="I20" s="130"/>
      <c r="J20" s="98">
        <f>SUM(J16:J19)</f>
        <v>0</v>
      </c>
    </row>
    <row r="21" spans="1:26" ht="18" customHeight="1" thickTop="1" x14ac:dyDescent="0.25">
      <c r="A21" s="11"/>
      <c r="B21" s="64" t="s">
        <v>43</v>
      </c>
      <c r="C21" s="68" t="s">
        <v>7</v>
      </c>
      <c r="D21" s="74"/>
      <c r="E21" s="19"/>
      <c r="F21" s="97"/>
      <c r="G21" s="64" t="s">
        <v>49</v>
      </c>
      <c r="H21" s="61" t="s">
        <v>7</v>
      </c>
      <c r="I21" s="29"/>
      <c r="J21" s="131"/>
    </row>
    <row r="22" spans="1:26" ht="18" customHeight="1" x14ac:dyDescent="0.25">
      <c r="A22" s="11"/>
      <c r="B22" s="59">
        <v>11</v>
      </c>
      <c r="C22" s="62" t="s">
        <v>44</v>
      </c>
      <c r="D22" s="86"/>
      <c r="E22" s="88" t="s">
        <v>47</v>
      </c>
      <c r="F22" s="80">
        <f>((F16*U22*0)+(F17*V22*0)+(F18*W22*0))/100</f>
        <v>0</v>
      </c>
      <c r="G22" s="59">
        <v>16</v>
      </c>
      <c r="H22" s="114" t="s">
        <v>50</v>
      </c>
      <c r="I22" s="129" t="s">
        <v>47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0">
        <v>12</v>
      </c>
      <c r="C23" s="63" t="s">
        <v>45</v>
      </c>
      <c r="D23" s="65"/>
      <c r="E23" s="88" t="s">
        <v>48</v>
      </c>
      <c r="F23" s="81">
        <f>((F16*U23*0)+(F17*V23*0)+(F18*W23*0))/100</f>
        <v>0</v>
      </c>
      <c r="G23" s="60">
        <v>17</v>
      </c>
      <c r="H23" s="115" t="s">
        <v>51</v>
      </c>
      <c r="I23" s="129" t="s">
        <v>47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0">
        <v>13</v>
      </c>
      <c r="C24" s="63" t="s">
        <v>46</v>
      </c>
      <c r="D24" s="65"/>
      <c r="E24" s="88" t="s">
        <v>47</v>
      </c>
      <c r="F24" s="81">
        <f>((F16*U24*0)+(F17*V24*0)+(F18*W24*0))/100</f>
        <v>0</v>
      </c>
      <c r="G24" s="60">
        <v>18</v>
      </c>
      <c r="H24" s="115" t="s">
        <v>52</v>
      </c>
      <c r="I24" s="129" t="s">
        <v>48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0">
        <v>14</v>
      </c>
      <c r="C25" s="20"/>
      <c r="D25" s="65"/>
      <c r="E25" s="89"/>
      <c r="F25" s="87"/>
      <c r="G25" s="60">
        <v>19</v>
      </c>
      <c r="H25" s="124"/>
      <c r="I25" s="128"/>
      <c r="J25" s="127"/>
    </row>
    <row r="26" spans="1:26" ht="18" customHeight="1" thickBot="1" x14ac:dyDescent="0.3">
      <c r="A26" s="11"/>
      <c r="B26" s="60">
        <v>15</v>
      </c>
      <c r="C26" s="63"/>
      <c r="D26" s="65"/>
      <c r="E26" s="65"/>
      <c r="F26" s="107"/>
      <c r="G26" s="60">
        <v>20</v>
      </c>
      <c r="H26" s="115" t="s">
        <v>30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58</v>
      </c>
      <c r="D27" s="135"/>
      <c r="E27" s="101"/>
      <c r="F27" s="30"/>
      <c r="G27" s="108" t="s">
        <v>36</v>
      </c>
      <c r="H27" s="103" t="s">
        <v>37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38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59">
        <v>22</v>
      </c>
      <c r="H29" s="114" t="s">
        <v>39</v>
      </c>
      <c r="I29" s="122">
        <f>J28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0">
        <v>23</v>
      </c>
      <c r="H30" s="115" t="s">
        <v>40</v>
      </c>
      <c r="I30" s="88"/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41</v>
      </c>
      <c r="I31" s="112"/>
      <c r="J31" s="132">
        <f>SUM(J28:J30)</f>
        <v>0</v>
      </c>
    </row>
    <row r="32" spans="1:26" ht="18" customHeight="1" thickBot="1" x14ac:dyDescent="0.3">
      <c r="A32" s="11"/>
      <c r="B32" s="47"/>
      <c r="C32" s="116"/>
      <c r="D32" s="123"/>
      <c r="E32" s="83"/>
      <c r="F32" s="84"/>
      <c r="G32" s="59" t="s">
        <v>42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56</v>
      </c>
      <c r="E33" s="15"/>
      <c r="F33" s="102"/>
      <c r="G33" s="110">
        <v>26</v>
      </c>
      <c r="H33" s="141" t="s">
        <v>57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AC69-69D5-4F33-A954-18A74C0B5DAD}">
  <dimension ref="A1:Z496"/>
  <sheetViews>
    <sheetView workbookViewId="0">
      <selection activeCell="A5" sqref="A5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21</v>
      </c>
      <c r="B1" s="143"/>
      <c r="C1" s="143"/>
      <c r="D1" s="144" t="s">
        <v>18</v>
      </c>
      <c r="E1" s="143"/>
      <c r="F1" s="143"/>
      <c r="W1">
        <v>30.126000000000001</v>
      </c>
    </row>
    <row r="2" spans="1:26" x14ac:dyDescent="0.25">
      <c r="A2" s="144" t="s">
        <v>25</v>
      </c>
      <c r="B2" s="143"/>
      <c r="C2" s="143"/>
      <c r="D2" s="144" t="s">
        <v>16</v>
      </c>
      <c r="E2" s="143"/>
      <c r="F2" s="143"/>
    </row>
    <row r="3" spans="1:26" x14ac:dyDescent="0.25">
      <c r="A3" s="144" t="s">
        <v>24</v>
      </c>
      <c r="B3" s="143"/>
      <c r="C3" s="143"/>
      <c r="D3" s="144" t="s">
        <v>62</v>
      </c>
      <c r="E3" s="143"/>
      <c r="F3" s="143"/>
    </row>
    <row r="4" spans="1:26" x14ac:dyDescent="0.25">
      <c r="A4" s="144" t="s">
        <v>14</v>
      </c>
      <c r="B4" s="143"/>
      <c r="C4" s="143"/>
      <c r="D4" s="143"/>
      <c r="E4" s="143"/>
      <c r="F4" s="143"/>
    </row>
    <row r="5" spans="1:26" x14ac:dyDescent="0.25">
      <c r="A5" s="144" t="s">
        <v>137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63</v>
      </c>
      <c r="B8" s="143"/>
      <c r="C8" s="143"/>
      <c r="D8" s="143"/>
      <c r="E8" s="143"/>
      <c r="F8" s="143"/>
    </row>
    <row r="9" spans="1:26" x14ac:dyDescent="0.25">
      <c r="A9" s="146" t="s">
        <v>59</v>
      </c>
      <c r="B9" s="146" t="s">
        <v>53</v>
      </c>
      <c r="C9" s="146" t="s">
        <v>54</v>
      </c>
      <c r="D9" s="146" t="s">
        <v>30</v>
      </c>
      <c r="E9" s="146" t="s">
        <v>60</v>
      </c>
      <c r="F9" s="146" t="s">
        <v>61</v>
      </c>
    </row>
    <row r="10" spans="1:26" x14ac:dyDescent="0.25">
      <c r="A10" s="153" t="s">
        <v>64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65</v>
      </c>
      <c r="B11" s="156">
        <f>'SO 7081'!I14</f>
        <v>0</v>
      </c>
      <c r="C11" s="156">
        <f>'SO 7081'!M14</f>
        <v>0</v>
      </c>
      <c r="D11" s="156">
        <f>'SO 7081'!I14</f>
        <v>0</v>
      </c>
      <c r="E11" s="157">
        <f>'SO 7081'!P14</f>
        <v>0.44</v>
      </c>
      <c r="F11" s="157">
        <f>'SO 7081'!S14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66</v>
      </c>
      <c r="B12" s="156">
        <f>'SO 7081'!L18</f>
        <v>0</v>
      </c>
      <c r="C12" s="156">
        <f>'SO 7081'!M18</f>
        <v>0</v>
      </c>
      <c r="D12" s="156">
        <f>'SO 7081'!I18</f>
        <v>0</v>
      </c>
      <c r="E12" s="157">
        <f>'SO 7081'!P18</f>
        <v>0.15</v>
      </c>
      <c r="F12" s="157">
        <f>'SO 7081'!S18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67</v>
      </c>
      <c r="B13" s="156">
        <f>'SO 7081'!L26</f>
        <v>0</v>
      </c>
      <c r="C13" s="156">
        <f>'SO 7081'!M26</f>
        <v>0</v>
      </c>
      <c r="D13" s="156">
        <f>'SO 7081'!I26</f>
        <v>0</v>
      </c>
      <c r="E13" s="157">
        <f>'SO 7081'!P26</f>
        <v>0</v>
      </c>
      <c r="F13" s="157">
        <f>'SO 7081'!S26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68</v>
      </c>
      <c r="B14" s="156">
        <f>'SO 7081'!L30</f>
        <v>0</v>
      </c>
      <c r="C14" s="156">
        <f>'SO 7081'!M30</f>
        <v>0</v>
      </c>
      <c r="D14" s="156">
        <f>'SO 7081'!I30</f>
        <v>0</v>
      </c>
      <c r="E14" s="157">
        <f>'SO 7081'!P30</f>
        <v>0</v>
      </c>
      <c r="F14" s="157">
        <f>'SO 7081'!S30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2" t="s">
        <v>64</v>
      </c>
      <c r="B15" s="158">
        <f>SUM(B11:B14)</f>
        <v>0</v>
      </c>
      <c r="C15" s="158">
        <f>'SO 7081'!M32</f>
        <v>0</v>
      </c>
      <c r="D15" s="158">
        <f>'SO 7081'!I32</f>
        <v>0</v>
      </c>
      <c r="E15" s="159">
        <f>'SO 7081'!P32</f>
        <v>0.59</v>
      </c>
      <c r="F15" s="159">
        <f>'SO 7081'!S32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48"/>
      <c r="C16" s="148"/>
      <c r="D16" s="148"/>
      <c r="E16" s="147"/>
      <c r="F16" s="147"/>
    </row>
    <row r="17" spans="1:26" x14ac:dyDescent="0.25">
      <c r="A17" s="2" t="s">
        <v>69</v>
      </c>
      <c r="B17" s="158"/>
      <c r="C17" s="156"/>
      <c r="D17" s="156"/>
      <c r="E17" s="157"/>
      <c r="F17" s="157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70</v>
      </c>
      <c r="B18" s="156">
        <f>'SO 7081'!L41</f>
        <v>0</v>
      </c>
      <c r="C18" s="156">
        <f>'SO 7081'!M41</f>
        <v>0</v>
      </c>
      <c r="D18" s="156">
        <f>'SO 7081'!I41</f>
        <v>0</v>
      </c>
      <c r="E18" s="157">
        <f>'SO 7081'!P41</f>
        <v>30.33</v>
      </c>
      <c r="F18" s="157">
        <f>'SO 7081'!S41</f>
        <v>0.11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71</v>
      </c>
      <c r="B19" s="156">
        <f>'SO 7081'!L46</f>
        <v>0</v>
      </c>
      <c r="C19" s="156">
        <f>'SO 7081'!M46</f>
        <v>0</v>
      </c>
      <c r="D19" s="156">
        <f>'SO 7081'!I46</f>
        <v>0</v>
      </c>
      <c r="E19" s="157">
        <f>'SO 7081'!P46</f>
        <v>0.26</v>
      </c>
      <c r="F19" s="157">
        <f>'SO 7081'!S46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2" t="s">
        <v>69</v>
      </c>
      <c r="B20" s="158">
        <f>'SO 7081'!L48</f>
        <v>0</v>
      </c>
      <c r="C20" s="158">
        <f>'SO 7081'!M48</f>
        <v>0</v>
      </c>
      <c r="D20" s="158">
        <f>'SO 7081'!I48</f>
        <v>0</v>
      </c>
      <c r="E20" s="159">
        <f>'SO 7081'!P48</f>
        <v>30.59</v>
      </c>
      <c r="F20" s="159">
        <f>'SO 7081'!S48</f>
        <v>0.11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"/>
      <c r="B21" s="148"/>
      <c r="C21" s="148"/>
      <c r="D21" s="148"/>
      <c r="E21" s="147"/>
      <c r="F21" s="147"/>
    </row>
    <row r="22" spans="1:26" x14ac:dyDescent="0.25">
      <c r="A22" s="2" t="s">
        <v>72</v>
      </c>
      <c r="B22" s="158">
        <f>'SO 7081'!L49</f>
        <v>0</v>
      </c>
      <c r="C22" s="158">
        <f>'SO 7081'!M49</f>
        <v>0</v>
      </c>
      <c r="D22" s="158">
        <f>'SO 7081'!I49</f>
        <v>0</v>
      </c>
      <c r="E22" s="159">
        <f>'SO 7081'!P49</f>
        <v>31.18</v>
      </c>
      <c r="F22" s="159">
        <f>'SO 7081'!S49</f>
        <v>0.11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8779-3D4B-477E-88DC-0357C99C4FC8}">
  <dimension ref="A1:AA54"/>
  <sheetViews>
    <sheetView tabSelected="1" topLeftCell="B1" workbookViewId="0">
      <pane ySplit="8" topLeftCell="A45" activePane="bottomLeft" state="frozen"/>
      <selection pane="bottomLeft" activeCell="E18" sqref="E18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5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9.570312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21</v>
      </c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25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24</v>
      </c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83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54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64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65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84</v>
      </c>
      <c r="C11" s="171" t="s">
        <v>85</v>
      </c>
      <c r="D11" s="167" t="s">
        <v>86</v>
      </c>
      <c r="E11" s="167" t="s">
        <v>87</v>
      </c>
      <c r="F11" s="168">
        <v>0.15</v>
      </c>
      <c r="G11" s="169"/>
      <c r="H11" s="169"/>
      <c r="I11" s="169">
        <f>ROUND(F11*(G11+H11),2)</f>
        <v>0</v>
      </c>
      <c r="J11" s="167">
        <f>ROUND(F11*(N11),2)</f>
        <v>14.49</v>
      </c>
      <c r="K11" s="1">
        <f>ROUND(F11*(O11),2)</f>
        <v>0</v>
      </c>
      <c r="L11" s="1">
        <f>ROUND(F11*(G11),2)</f>
        <v>0</v>
      </c>
      <c r="M11" s="1"/>
      <c r="N11" s="1">
        <v>96.57</v>
      </c>
      <c r="O11" s="1"/>
      <c r="P11" s="166">
        <f>ROUND(F11*(R11),3)</f>
        <v>0.34799999999999998</v>
      </c>
      <c r="Q11" s="172"/>
      <c r="R11" s="172">
        <v>2.3223500000000001</v>
      </c>
      <c r="S11" s="166">
        <f t="shared" ref="S11:S13" si="0">ROUND(I11*(U11),3)</f>
        <v>0</v>
      </c>
      <c r="Z11">
        <v>0</v>
      </c>
    </row>
    <row r="12" spans="1:26" ht="24.95" customHeight="1" x14ac:dyDescent="0.25">
      <c r="A12" s="170"/>
      <c r="B12" s="167" t="s">
        <v>84</v>
      </c>
      <c r="C12" s="171" t="s">
        <v>134</v>
      </c>
      <c r="D12" s="167" t="s">
        <v>135</v>
      </c>
      <c r="E12" s="167" t="s">
        <v>87</v>
      </c>
      <c r="F12" s="168">
        <v>0.7</v>
      </c>
      <c r="G12" s="169"/>
      <c r="H12" s="169"/>
      <c r="I12" s="169">
        <f>ROUND(F12*(G12+H12),2)</f>
        <v>0</v>
      </c>
      <c r="J12" s="167"/>
      <c r="K12" s="1"/>
      <c r="L12" s="1"/>
      <c r="M12" s="1"/>
      <c r="N12" s="1"/>
      <c r="O12" s="1"/>
      <c r="P12" s="166">
        <v>0</v>
      </c>
      <c r="Q12" s="172"/>
      <c r="R12" s="172"/>
      <c r="S12" s="166">
        <v>0</v>
      </c>
    </row>
    <row r="13" spans="1:26" ht="24.95" customHeight="1" x14ac:dyDescent="0.25">
      <c r="A13" s="170"/>
      <c r="B13" s="167" t="s">
        <v>88</v>
      </c>
      <c r="C13" s="171" t="s">
        <v>89</v>
      </c>
      <c r="D13" s="167" t="s">
        <v>90</v>
      </c>
      <c r="E13" s="167" t="s">
        <v>91</v>
      </c>
      <c r="F13" s="168">
        <v>1</v>
      </c>
      <c r="G13" s="169"/>
      <c r="H13" s="169"/>
      <c r="I13" s="169">
        <f>ROUND(F13*(G13+H13),2)</f>
        <v>0</v>
      </c>
      <c r="J13" s="167">
        <f>ROUND(F13*(N13),2)</f>
        <v>14.56</v>
      </c>
      <c r="K13" s="1">
        <f>ROUND(F13*(O13),2)</f>
        <v>0</v>
      </c>
      <c r="L13" s="1">
        <f>ROUND(F13*(G13),2)</f>
        <v>0</v>
      </c>
      <c r="M13" s="1"/>
      <c r="N13" s="1">
        <v>14.56</v>
      </c>
      <c r="O13" s="1"/>
      <c r="P13" s="166">
        <f>ROUND(F13*(R13),3)</f>
        <v>8.8999999999999996E-2</v>
      </c>
      <c r="Q13" s="172"/>
      <c r="R13" s="172">
        <v>8.8730000000000003E-2</v>
      </c>
      <c r="S13" s="166">
        <f t="shared" si="0"/>
        <v>0</v>
      </c>
      <c r="Z13">
        <v>0</v>
      </c>
    </row>
    <row r="14" spans="1:26" x14ac:dyDescent="0.25">
      <c r="A14" s="155"/>
      <c r="B14" s="155"/>
      <c r="C14" s="155"/>
      <c r="D14" s="155" t="s">
        <v>65</v>
      </c>
      <c r="E14" s="155"/>
      <c r="F14" s="166"/>
      <c r="G14" s="158"/>
      <c r="H14" s="158">
        <f>ROUND((SUM(M10:M13))/1,2)</f>
        <v>0</v>
      </c>
      <c r="I14" s="158">
        <f>ROUND((SUM(I10:I13))/1,2)</f>
        <v>0</v>
      </c>
      <c r="J14" s="155"/>
      <c r="K14" s="155"/>
      <c r="L14" s="155">
        <f>ROUND((SUM(L10:L13))/1,2)</f>
        <v>0</v>
      </c>
      <c r="M14" s="155">
        <f>ROUND((SUM(M10:M13))/1,2)</f>
        <v>0</v>
      </c>
      <c r="N14" s="155"/>
      <c r="O14" s="155"/>
      <c r="P14" s="173">
        <f>ROUND((SUM(P10:P13))/1,2)</f>
        <v>0.44</v>
      </c>
      <c r="Q14" s="152"/>
      <c r="R14" s="152"/>
      <c r="S14" s="173">
        <f>ROUND((SUM(S10:S13))/1,2)</f>
        <v>0</v>
      </c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"/>
      <c r="C15" s="1"/>
      <c r="D15" s="1"/>
      <c r="E15" s="1"/>
      <c r="F15" s="162"/>
      <c r="G15" s="148"/>
      <c r="H15" s="148"/>
      <c r="I15" s="148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55"/>
      <c r="B16" s="155"/>
      <c r="C16" s="155"/>
      <c r="D16" s="155" t="s">
        <v>66</v>
      </c>
      <c r="E16" s="155"/>
      <c r="F16" s="166"/>
      <c r="G16" s="156"/>
      <c r="H16" s="156"/>
      <c r="I16" s="156"/>
      <c r="J16" s="155"/>
      <c r="K16" s="155"/>
      <c r="L16" s="155"/>
      <c r="M16" s="155"/>
      <c r="N16" s="155"/>
      <c r="O16" s="155"/>
      <c r="P16" s="155"/>
      <c r="Q16" s="152"/>
      <c r="R16" s="152"/>
      <c r="S16" s="155"/>
      <c r="T16" s="152"/>
      <c r="U16" s="152"/>
      <c r="V16" s="152"/>
      <c r="W16" s="152"/>
      <c r="X16" s="152"/>
      <c r="Y16" s="152"/>
      <c r="Z16" s="152"/>
    </row>
    <row r="17" spans="1:26" ht="24.95" customHeight="1" x14ac:dyDescent="0.25">
      <c r="A17" s="170"/>
      <c r="B17" s="167" t="s">
        <v>92</v>
      </c>
      <c r="C17" s="171" t="s">
        <v>93</v>
      </c>
      <c r="D17" s="167" t="s">
        <v>136</v>
      </c>
      <c r="E17" s="167" t="s">
        <v>94</v>
      </c>
      <c r="F17" s="168">
        <v>4</v>
      </c>
      <c r="G17" s="169"/>
      <c r="H17" s="169"/>
      <c r="I17" s="169">
        <f>ROUND(F17*(G17+H17),2)</f>
        <v>0</v>
      </c>
      <c r="J17" s="167">
        <f>ROUND(F17*(N17),2)</f>
        <v>66.16</v>
      </c>
      <c r="K17" s="1">
        <f>ROUND(F17*(O17),2)</f>
        <v>0</v>
      </c>
      <c r="L17" s="1">
        <f>ROUND(F17*(G17),2)</f>
        <v>0</v>
      </c>
      <c r="M17" s="1"/>
      <c r="N17" s="1">
        <v>16.54</v>
      </c>
      <c r="O17" s="1"/>
      <c r="P17" s="166">
        <f>ROUND(F17*(R17),3)</f>
        <v>0.152</v>
      </c>
      <c r="Q17" s="172"/>
      <c r="R17" s="172">
        <v>3.7879999999999997E-2</v>
      </c>
      <c r="S17" s="166">
        <f>ROUND(I17*(U17),3)</f>
        <v>0</v>
      </c>
      <c r="Z17">
        <v>0</v>
      </c>
    </row>
    <row r="18" spans="1:26" x14ac:dyDescent="0.25">
      <c r="A18" s="155"/>
      <c r="B18" s="155"/>
      <c r="C18" s="155"/>
      <c r="D18" s="155" t="s">
        <v>66</v>
      </c>
      <c r="E18" s="155"/>
      <c r="F18" s="166"/>
      <c r="G18" s="158"/>
      <c r="H18" s="158">
        <f>ROUND((SUM(M16:M17))/1,2)</f>
        <v>0</v>
      </c>
      <c r="I18" s="158">
        <f>ROUND((SUM(I16:I17))/1,2)</f>
        <v>0</v>
      </c>
      <c r="J18" s="155"/>
      <c r="K18" s="155"/>
      <c r="L18" s="155">
        <f>ROUND((SUM(L16:L17))/1,2)</f>
        <v>0</v>
      </c>
      <c r="M18" s="155">
        <f>ROUND((SUM(M16:M17))/1,2)</f>
        <v>0</v>
      </c>
      <c r="N18" s="155"/>
      <c r="O18" s="155"/>
      <c r="P18" s="173">
        <f>ROUND((SUM(P16:P17))/1,2)</f>
        <v>0.15</v>
      </c>
      <c r="Q18" s="152"/>
      <c r="R18" s="152"/>
      <c r="S18" s="173">
        <f>ROUND((SUM(S16:S17))/1,2)</f>
        <v>0</v>
      </c>
      <c r="T18" s="152"/>
      <c r="U18" s="152"/>
      <c r="V18" s="152"/>
      <c r="W18" s="152"/>
      <c r="X18" s="152"/>
      <c r="Y18" s="152"/>
      <c r="Z18" s="152"/>
    </row>
    <row r="19" spans="1:26" x14ac:dyDescent="0.25">
      <c r="A19" s="1"/>
      <c r="B19" s="1"/>
      <c r="C19" s="1"/>
      <c r="D19" s="1"/>
      <c r="E19" s="1"/>
      <c r="F19" s="162"/>
      <c r="G19" s="148"/>
      <c r="H19" s="148"/>
      <c r="I19" s="148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5"/>
      <c r="B20" s="155"/>
      <c r="C20" s="155"/>
      <c r="D20" s="155" t="s">
        <v>67</v>
      </c>
      <c r="E20" s="155"/>
      <c r="F20" s="166"/>
      <c r="G20" s="156"/>
      <c r="H20" s="156"/>
      <c r="I20" s="156"/>
      <c r="J20" s="155"/>
      <c r="K20" s="155"/>
      <c r="L20" s="155"/>
      <c r="M20" s="155"/>
      <c r="N20" s="155"/>
      <c r="O20" s="155"/>
      <c r="P20" s="155"/>
      <c r="Q20" s="152"/>
      <c r="R20" s="152"/>
      <c r="S20" s="155"/>
      <c r="T20" s="152"/>
      <c r="U20" s="152"/>
      <c r="V20" s="152"/>
      <c r="W20" s="152"/>
      <c r="X20" s="152"/>
      <c r="Y20" s="152"/>
      <c r="Z20" s="152"/>
    </row>
    <row r="21" spans="1:26" ht="24.95" customHeight="1" x14ac:dyDescent="0.25">
      <c r="A21" s="170"/>
      <c r="B21" s="167" t="s">
        <v>95</v>
      </c>
      <c r="C21" s="171" t="s">
        <v>96</v>
      </c>
      <c r="D21" s="167" t="s">
        <v>97</v>
      </c>
      <c r="E21" s="167" t="s">
        <v>98</v>
      </c>
      <c r="F21" s="168">
        <v>0.875</v>
      </c>
      <c r="G21" s="169"/>
      <c r="H21" s="169"/>
      <c r="I21" s="169">
        <f t="shared" ref="I21:I25" si="1">ROUND(F21*(G21+H21),2)</f>
        <v>0</v>
      </c>
      <c r="J21" s="167">
        <f t="shared" ref="J21:J25" si="2">ROUND(F21*(N21),2)</f>
        <v>11.14</v>
      </c>
      <c r="K21" s="1">
        <f t="shared" ref="K21:K25" si="3">ROUND(F21*(O21),2)</f>
        <v>0</v>
      </c>
      <c r="L21" s="1">
        <f t="shared" ref="L21:L25" si="4">ROUND(F21*(G21),2)</f>
        <v>0</v>
      </c>
      <c r="M21" s="1"/>
      <c r="N21" s="1">
        <v>12.73</v>
      </c>
      <c r="O21" s="1"/>
      <c r="P21" s="166">
        <f t="shared" ref="P21:P25" si="5">ROUND(F21*(R21),3)</f>
        <v>0</v>
      </c>
      <c r="Q21" s="166">
        <f t="shared" ref="Q21:Q25" si="6">ROUND(G21*(S21),3)</f>
        <v>0</v>
      </c>
      <c r="R21" s="166">
        <f t="shared" ref="R21:R25" si="7">ROUND(H21*(T21),3)</f>
        <v>0</v>
      </c>
      <c r="S21" s="166">
        <f t="shared" ref="S21:S25" si="8">ROUND(I21*(U21),3)</f>
        <v>0</v>
      </c>
      <c r="Z21">
        <v>0</v>
      </c>
    </row>
    <row r="22" spans="1:26" ht="24.95" customHeight="1" x14ac:dyDescent="0.25">
      <c r="A22" s="170"/>
      <c r="B22" s="167" t="s">
        <v>95</v>
      </c>
      <c r="C22" s="171" t="s">
        <v>99</v>
      </c>
      <c r="D22" s="167" t="s">
        <v>100</v>
      </c>
      <c r="E22" s="167" t="s">
        <v>98</v>
      </c>
      <c r="F22" s="168">
        <v>0.875</v>
      </c>
      <c r="G22" s="169"/>
      <c r="H22" s="169"/>
      <c r="I22" s="169">
        <f t="shared" si="1"/>
        <v>0</v>
      </c>
      <c r="J22" s="167">
        <f t="shared" si="2"/>
        <v>0.39</v>
      </c>
      <c r="K22" s="1">
        <f t="shared" si="3"/>
        <v>0</v>
      </c>
      <c r="L22" s="1">
        <f t="shared" si="4"/>
        <v>0</v>
      </c>
      <c r="M22" s="1"/>
      <c r="N22" s="1">
        <v>0.45</v>
      </c>
      <c r="O22" s="1"/>
      <c r="P22" s="166">
        <f t="shared" si="5"/>
        <v>0</v>
      </c>
      <c r="Q22" s="166">
        <f t="shared" si="6"/>
        <v>0</v>
      </c>
      <c r="R22" s="166">
        <f t="shared" si="7"/>
        <v>0</v>
      </c>
      <c r="S22" s="166">
        <f t="shared" si="8"/>
        <v>0</v>
      </c>
      <c r="Z22">
        <v>0</v>
      </c>
    </row>
    <row r="23" spans="1:26" ht="24.95" customHeight="1" x14ac:dyDescent="0.25">
      <c r="A23" s="170"/>
      <c r="B23" s="167" t="s">
        <v>95</v>
      </c>
      <c r="C23" s="171" t="s">
        <v>101</v>
      </c>
      <c r="D23" s="167" t="s">
        <v>102</v>
      </c>
      <c r="E23" s="167" t="s">
        <v>98</v>
      </c>
      <c r="F23" s="168">
        <v>0.875</v>
      </c>
      <c r="G23" s="169"/>
      <c r="H23" s="169"/>
      <c r="I23" s="169">
        <f t="shared" si="1"/>
        <v>0</v>
      </c>
      <c r="J23" s="167">
        <f t="shared" si="2"/>
        <v>7.39</v>
      </c>
      <c r="K23" s="1">
        <f t="shared" si="3"/>
        <v>0</v>
      </c>
      <c r="L23" s="1">
        <f t="shared" si="4"/>
        <v>0</v>
      </c>
      <c r="M23" s="1"/>
      <c r="N23" s="1">
        <v>8.44</v>
      </c>
      <c r="O23" s="1"/>
      <c r="P23" s="166">
        <f t="shared" si="5"/>
        <v>0</v>
      </c>
      <c r="Q23" s="166">
        <f t="shared" si="6"/>
        <v>0</v>
      </c>
      <c r="R23" s="166">
        <f t="shared" si="7"/>
        <v>0</v>
      </c>
      <c r="S23" s="166">
        <f t="shared" si="8"/>
        <v>0</v>
      </c>
      <c r="Z23">
        <v>0</v>
      </c>
    </row>
    <row r="24" spans="1:26" ht="24.95" customHeight="1" x14ac:dyDescent="0.25">
      <c r="A24" s="170"/>
      <c r="B24" s="167" t="s">
        <v>95</v>
      </c>
      <c r="C24" s="171" t="s">
        <v>103</v>
      </c>
      <c r="D24" s="167" t="s">
        <v>104</v>
      </c>
      <c r="E24" s="167" t="s">
        <v>98</v>
      </c>
      <c r="F24" s="168">
        <v>0.875</v>
      </c>
      <c r="G24" s="169"/>
      <c r="H24" s="169"/>
      <c r="I24" s="169">
        <f t="shared" si="1"/>
        <v>0</v>
      </c>
      <c r="J24" s="167">
        <f t="shared" si="2"/>
        <v>0.83</v>
      </c>
      <c r="K24" s="1">
        <f t="shared" si="3"/>
        <v>0</v>
      </c>
      <c r="L24" s="1">
        <f t="shared" si="4"/>
        <v>0</v>
      </c>
      <c r="M24" s="1"/>
      <c r="N24" s="1">
        <v>0.95</v>
      </c>
      <c r="O24" s="1"/>
      <c r="P24" s="166">
        <f t="shared" si="5"/>
        <v>0</v>
      </c>
      <c r="Q24" s="166">
        <f t="shared" si="6"/>
        <v>0</v>
      </c>
      <c r="R24" s="166">
        <f t="shared" si="7"/>
        <v>0</v>
      </c>
      <c r="S24" s="166">
        <f t="shared" si="8"/>
        <v>0</v>
      </c>
      <c r="Z24">
        <v>0</v>
      </c>
    </row>
    <row r="25" spans="1:26" ht="35.1" customHeight="1" x14ac:dyDescent="0.25">
      <c r="A25" s="170"/>
      <c r="B25" s="167" t="s">
        <v>95</v>
      </c>
      <c r="C25" s="171" t="s">
        <v>105</v>
      </c>
      <c r="D25" s="167" t="s">
        <v>106</v>
      </c>
      <c r="E25" s="167" t="s">
        <v>98</v>
      </c>
      <c r="F25" s="168">
        <v>0.875</v>
      </c>
      <c r="G25" s="169"/>
      <c r="H25" s="169"/>
      <c r="I25" s="169">
        <f t="shared" si="1"/>
        <v>0</v>
      </c>
      <c r="J25" s="167">
        <f t="shared" si="2"/>
        <v>59.37</v>
      </c>
      <c r="K25" s="1">
        <f t="shared" si="3"/>
        <v>0</v>
      </c>
      <c r="L25" s="1">
        <f t="shared" si="4"/>
        <v>0</v>
      </c>
      <c r="M25" s="1"/>
      <c r="N25" s="1">
        <v>67.849999999999994</v>
      </c>
      <c r="O25" s="1"/>
      <c r="P25" s="166">
        <f t="shared" si="5"/>
        <v>0</v>
      </c>
      <c r="Q25" s="166">
        <f t="shared" si="6"/>
        <v>0</v>
      </c>
      <c r="R25" s="166">
        <f t="shared" si="7"/>
        <v>0</v>
      </c>
      <c r="S25" s="166">
        <f t="shared" si="8"/>
        <v>0</v>
      </c>
      <c r="Z25">
        <v>0</v>
      </c>
    </row>
    <row r="26" spans="1:26" x14ac:dyDescent="0.25">
      <c r="A26" s="155"/>
      <c r="B26" s="155"/>
      <c r="C26" s="155"/>
      <c r="D26" s="155" t="s">
        <v>67</v>
      </c>
      <c r="E26" s="155"/>
      <c r="F26" s="166"/>
      <c r="G26" s="158"/>
      <c r="H26" s="158">
        <f>ROUND((SUM(M20:M25))/1,2)</f>
        <v>0</v>
      </c>
      <c r="I26" s="158">
        <f>SUM(I21:I25)</f>
        <v>0</v>
      </c>
      <c r="J26" s="155"/>
      <c r="K26" s="155"/>
      <c r="L26" s="155">
        <f>ROUND((SUM(L20:L25))/1,2)</f>
        <v>0</v>
      </c>
      <c r="M26" s="155">
        <f>ROUND((SUM(M20:M25))/1,2)</f>
        <v>0</v>
      </c>
      <c r="N26" s="155"/>
      <c r="O26" s="155"/>
      <c r="P26" s="173">
        <f>ROUND((SUM(P20:P25))/1,2)</f>
        <v>0</v>
      </c>
      <c r="Q26" s="152"/>
      <c r="R26" s="152"/>
      <c r="S26" s="173">
        <f>ROUND((SUM(S20:S25))/1,2)</f>
        <v>0</v>
      </c>
      <c r="T26" s="152"/>
      <c r="U26" s="152"/>
      <c r="V26" s="152"/>
      <c r="W26" s="152"/>
      <c r="X26" s="152"/>
      <c r="Y26" s="152"/>
      <c r="Z26" s="152"/>
    </row>
    <row r="27" spans="1:26" x14ac:dyDescent="0.25">
      <c r="A27" s="1"/>
      <c r="B27" s="1"/>
      <c r="C27" s="1"/>
      <c r="D27" s="1"/>
      <c r="E27" s="1"/>
      <c r="F27" s="162"/>
      <c r="G27" s="148"/>
      <c r="H27" s="148"/>
      <c r="I27" s="148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5"/>
      <c r="B28" s="155"/>
      <c r="C28" s="155"/>
      <c r="D28" s="155" t="s">
        <v>68</v>
      </c>
      <c r="E28" s="155"/>
      <c r="F28" s="166"/>
      <c r="G28" s="156"/>
      <c r="H28" s="156"/>
      <c r="I28" s="156"/>
      <c r="J28" s="155"/>
      <c r="K28" s="155"/>
      <c r="L28" s="155"/>
      <c r="M28" s="155"/>
      <c r="N28" s="155"/>
      <c r="O28" s="155"/>
      <c r="P28" s="155"/>
      <c r="Q28" s="152"/>
      <c r="R28" s="152"/>
      <c r="S28" s="155"/>
      <c r="T28" s="152"/>
      <c r="U28" s="152"/>
      <c r="V28" s="152"/>
      <c r="W28" s="152"/>
      <c r="X28" s="152"/>
      <c r="Y28" s="152"/>
      <c r="Z28" s="152"/>
    </row>
    <row r="29" spans="1:26" ht="24.95" customHeight="1" x14ac:dyDescent="0.25">
      <c r="A29" s="170"/>
      <c r="B29" s="167" t="s">
        <v>88</v>
      </c>
      <c r="C29" s="171" t="s">
        <v>107</v>
      </c>
      <c r="D29" s="167" t="s">
        <v>108</v>
      </c>
      <c r="E29" s="167" t="s">
        <v>98</v>
      </c>
      <c r="F29" s="168">
        <v>5.0999999999999996</v>
      </c>
      <c r="G29" s="169"/>
      <c r="H29" s="169"/>
      <c r="I29" s="169">
        <f>ROUND(F29*(G29+H29),2)</f>
        <v>0</v>
      </c>
      <c r="J29" s="167">
        <f>ROUND(F29*(N29),2)</f>
        <v>31.77</v>
      </c>
      <c r="K29" s="1">
        <f>ROUND(F29*(O29),2)</f>
        <v>0</v>
      </c>
      <c r="L29" s="1">
        <f>ROUND(F29*(G29),2)</f>
        <v>0</v>
      </c>
      <c r="M29" s="1"/>
      <c r="N29" s="1">
        <v>6.23</v>
      </c>
      <c r="O29" s="1"/>
      <c r="P29" s="166">
        <f t="shared" ref="P29" si="9">ROUND(F29*(R29),3)</f>
        <v>0</v>
      </c>
      <c r="Q29" s="166">
        <f t="shared" ref="Q29" si="10">ROUND(G29*(S29),3)</f>
        <v>0</v>
      </c>
      <c r="R29" s="166">
        <f t="shared" ref="R29" si="11">ROUND(H29*(T29),3)</f>
        <v>0</v>
      </c>
      <c r="S29" s="166">
        <f t="shared" ref="S29" si="12">ROUND(I29*(U29),3)</f>
        <v>0</v>
      </c>
      <c r="Z29">
        <v>0</v>
      </c>
    </row>
    <row r="30" spans="1:26" x14ac:dyDescent="0.25">
      <c r="A30" s="155"/>
      <c r="B30" s="155"/>
      <c r="C30" s="155"/>
      <c r="D30" s="155" t="s">
        <v>68</v>
      </c>
      <c r="E30" s="155"/>
      <c r="F30" s="166"/>
      <c r="G30" s="158"/>
      <c r="H30" s="158">
        <f>ROUND((SUM(M28:M29))/1,2)</f>
        <v>0</v>
      </c>
      <c r="I30" s="158">
        <f>ROUND((SUM(I28:I29))/1,2)</f>
        <v>0</v>
      </c>
      <c r="J30" s="155"/>
      <c r="K30" s="155"/>
      <c r="L30" s="155">
        <f>ROUND((SUM(L28:L29))/1,2)</f>
        <v>0</v>
      </c>
      <c r="M30" s="155">
        <f>ROUND((SUM(M28:M29))/1,2)</f>
        <v>0</v>
      </c>
      <c r="N30" s="155"/>
      <c r="O30" s="155"/>
      <c r="P30" s="173">
        <f>ROUND((SUM(P28:P29))/1,2)</f>
        <v>0</v>
      </c>
      <c r="Q30" s="152"/>
      <c r="R30" s="152"/>
      <c r="S30" s="173">
        <f>ROUND((SUM(S28:S29))/1,2)</f>
        <v>0</v>
      </c>
      <c r="T30" s="152"/>
      <c r="U30" s="152"/>
      <c r="V30" s="152"/>
      <c r="W30" s="152"/>
      <c r="X30" s="152"/>
      <c r="Y30" s="152"/>
      <c r="Z30" s="152"/>
    </row>
    <row r="31" spans="1:26" x14ac:dyDescent="0.25">
      <c r="A31" s="1"/>
      <c r="B31" s="1"/>
      <c r="C31" s="1"/>
      <c r="D31" s="1"/>
      <c r="E31" s="1"/>
      <c r="F31" s="162"/>
      <c r="G31" s="148"/>
      <c r="H31" s="148"/>
      <c r="I31" s="148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5"/>
      <c r="B32" s="155"/>
      <c r="C32" s="155"/>
      <c r="D32" s="2" t="s">
        <v>64</v>
      </c>
      <c r="E32" s="155"/>
      <c r="F32" s="166"/>
      <c r="G32" s="158"/>
      <c r="H32" s="158">
        <f>ROUND((SUM(M9:M31))/2,2)</f>
        <v>0</v>
      </c>
      <c r="I32" s="158">
        <f>ROUND((SUM(I9:I31))/2,2)</f>
        <v>0</v>
      </c>
      <c r="J32" s="166"/>
      <c r="K32" s="155"/>
      <c r="L32" s="156">
        <f>ROUND((SUM(L9:L31))/2,2)</f>
        <v>0</v>
      </c>
      <c r="M32" s="156">
        <f>ROUND((SUM(M9:M31))/2,2)</f>
        <v>0</v>
      </c>
      <c r="N32" s="155"/>
      <c r="O32" s="155"/>
      <c r="P32" s="173">
        <f>ROUND((SUM(P9:P31))/2,2)</f>
        <v>0.59</v>
      </c>
      <c r="S32" s="173">
        <f>ROUND((SUM(S9:S31))/2,2)</f>
        <v>0</v>
      </c>
    </row>
    <row r="33" spans="1:26" x14ac:dyDescent="0.25">
      <c r="A33" s="1"/>
      <c r="B33" s="1"/>
      <c r="C33" s="1"/>
      <c r="D33" s="1"/>
      <c r="E33" s="1"/>
      <c r="F33" s="162"/>
      <c r="G33" s="148"/>
      <c r="H33" s="148"/>
      <c r="I33" s="148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55"/>
      <c r="B34" s="155"/>
      <c r="C34" s="155"/>
      <c r="D34" s="2" t="s">
        <v>69</v>
      </c>
      <c r="E34" s="155"/>
      <c r="F34" s="166"/>
      <c r="G34" s="156"/>
      <c r="H34" s="156"/>
      <c r="I34" s="156"/>
      <c r="J34" s="155"/>
      <c r="K34" s="155"/>
      <c r="L34" s="155"/>
      <c r="M34" s="155"/>
      <c r="N34" s="155"/>
      <c r="O34" s="155"/>
      <c r="P34" s="155"/>
      <c r="Q34" s="152"/>
      <c r="R34" s="152"/>
      <c r="S34" s="155"/>
      <c r="T34" s="152"/>
      <c r="U34" s="152"/>
      <c r="V34" s="152"/>
      <c r="W34" s="152"/>
      <c r="X34" s="152"/>
      <c r="Y34" s="152"/>
      <c r="Z34" s="152"/>
    </row>
    <row r="35" spans="1:26" x14ac:dyDescent="0.25">
      <c r="A35" s="155"/>
      <c r="B35" s="155"/>
      <c r="C35" s="155"/>
      <c r="D35" s="155" t="s">
        <v>70</v>
      </c>
      <c r="E35" s="155"/>
      <c r="F35" s="166"/>
      <c r="G35" s="156"/>
      <c r="H35" s="156"/>
      <c r="I35" s="156"/>
      <c r="J35" s="155"/>
      <c r="K35" s="155"/>
      <c r="L35" s="155"/>
      <c r="M35" s="155"/>
      <c r="N35" s="155"/>
      <c r="O35" s="155"/>
      <c r="P35" s="155"/>
      <c r="Q35" s="152"/>
      <c r="R35" s="152"/>
      <c r="S35" s="155"/>
      <c r="T35" s="152"/>
      <c r="U35" s="152"/>
      <c r="V35" s="152"/>
      <c r="W35" s="152"/>
      <c r="X35" s="152"/>
      <c r="Y35" s="152"/>
      <c r="Z35" s="152"/>
    </row>
    <row r="36" spans="1:26" ht="24.95" customHeight="1" x14ac:dyDescent="0.25">
      <c r="A36" s="170"/>
      <c r="B36" s="167" t="s">
        <v>109</v>
      </c>
      <c r="C36" s="171" t="s">
        <v>110</v>
      </c>
      <c r="D36" s="167" t="s">
        <v>133</v>
      </c>
      <c r="E36" s="167" t="s">
        <v>91</v>
      </c>
      <c r="F36" s="168">
        <v>12</v>
      </c>
      <c r="G36" s="169"/>
      <c r="H36" s="169"/>
      <c r="I36" s="169">
        <f t="shared" ref="I36:I40" si="13">ROUND(F36*(G36+H36),2)</f>
        <v>0</v>
      </c>
      <c r="J36" s="167">
        <f t="shared" ref="J36:J40" si="14">ROUND(F36*(N36),2)</f>
        <v>198.24</v>
      </c>
      <c r="K36" s="1">
        <f t="shared" ref="K36:K40" si="15">ROUND(F36*(O36),2)</f>
        <v>0</v>
      </c>
      <c r="L36" s="1">
        <f>ROUND(F36*(G36),2)</f>
        <v>0</v>
      </c>
      <c r="M36" s="1"/>
      <c r="N36" s="1">
        <v>16.52</v>
      </c>
      <c r="O36" s="1"/>
      <c r="P36" s="166">
        <f t="shared" ref="P36:P38" si="16">ROUND(F36*(R36),3)</f>
        <v>0</v>
      </c>
      <c r="Q36" s="172"/>
      <c r="R36" s="172"/>
      <c r="S36" s="166">
        <f t="shared" ref="S36:S37" si="17">ROUND(I36*(U36),3)</f>
        <v>0</v>
      </c>
      <c r="Z36">
        <v>0</v>
      </c>
    </row>
    <row r="37" spans="1:26" ht="24.95" customHeight="1" x14ac:dyDescent="0.25">
      <c r="A37" s="170"/>
      <c r="B37" s="167" t="s">
        <v>109</v>
      </c>
      <c r="C37" s="171" t="s">
        <v>111</v>
      </c>
      <c r="D37" s="167" t="s">
        <v>112</v>
      </c>
      <c r="E37" s="167" t="s">
        <v>113</v>
      </c>
      <c r="F37" s="168">
        <v>4026.06</v>
      </c>
      <c r="G37" s="174"/>
      <c r="H37" s="174"/>
      <c r="I37" s="174">
        <f t="shared" si="13"/>
        <v>0</v>
      </c>
      <c r="J37" s="167">
        <f t="shared" si="14"/>
        <v>80.52</v>
      </c>
      <c r="K37" s="1">
        <f t="shared" si="15"/>
        <v>0</v>
      </c>
      <c r="L37" s="1">
        <f>ROUND(F37*(G37),2)</f>
        <v>0</v>
      </c>
      <c r="M37" s="1"/>
      <c r="N37" s="1">
        <v>0.02</v>
      </c>
      <c r="O37" s="1"/>
      <c r="P37" s="166">
        <f t="shared" si="16"/>
        <v>0</v>
      </c>
      <c r="Q37" s="172"/>
      <c r="R37" s="172"/>
      <c r="S37" s="166">
        <f t="shared" si="17"/>
        <v>0</v>
      </c>
      <c r="Z37">
        <v>0</v>
      </c>
    </row>
    <row r="38" spans="1:26" ht="24.95" customHeight="1" x14ac:dyDescent="0.25">
      <c r="A38" s="170"/>
      <c r="B38" s="167" t="s">
        <v>114</v>
      </c>
      <c r="C38" s="171" t="s">
        <v>115</v>
      </c>
      <c r="D38" s="167" t="s">
        <v>116</v>
      </c>
      <c r="E38" s="167" t="s">
        <v>91</v>
      </c>
      <c r="F38" s="168">
        <v>12</v>
      </c>
      <c r="G38" s="169"/>
      <c r="H38" s="169"/>
      <c r="I38" s="169">
        <f t="shared" si="13"/>
        <v>0</v>
      </c>
      <c r="J38" s="167">
        <f t="shared" si="14"/>
        <v>67.56</v>
      </c>
      <c r="K38" s="1">
        <f t="shared" si="15"/>
        <v>0</v>
      </c>
      <c r="L38" s="1">
        <f>ROUND(F38*(G38),2)</f>
        <v>0</v>
      </c>
      <c r="M38" s="1"/>
      <c r="N38" s="1">
        <v>5.63</v>
      </c>
      <c r="O38" s="1"/>
      <c r="P38" s="166">
        <f t="shared" si="16"/>
        <v>0</v>
      </c>
      <c r="Q38" s="172"/>
      <c r="R38" s="172"/>
      <c r="S38" s="166">
        <f>ROUND(F38*(X38),3)</f>
        <v>0.108</v>
      </c>
      <c r="X38">
        <v>8.9999999999999993E-3</v>
      </c>
      <c r="Z38">
        <v>0</v>
      </c>
    </row>
    <row r="39" spans="1:26" ht="21.75" customHeight="1" x14ac:dyDescent="0.25">
      <c r="A39" s="170"/>
      <c r="B39" s="167" t="s">
        <v>117</v>
      </c>
      <c r="C39" s="171" t="s">
        <v>118</v>
      </c>
      <c r="D39" s="167" t="s">
        <v>131</v>
      </c>
      <c r="E39" s="167" t="s">
        <v>91</v>
      </c>
      <c r="F39" s="168">
        <v>1</v>
      </c>
      <c r="G39" s="169"/>
      <c r="H39" s="169"/>
      <c r="I39" s="169">
        <f t="shared" si="13"/>
        <v>0</v>
      </c>
      <c r="J39" s="167">
        <f t="shared" si="14"/>
        <v>17.55</v>
      </c>
      <c r="K39" s="1">
        <f t="shared" si="15"/>
        <v>0</v>
      </c>
      <c r="L39" s="1"/>
      <c r="M39" s="1">
        <f>ROUND(F39*(G39),2)</f>
        <v>0</v>
      </c>
      <c r="N39" s="1">
        <v>17.55</v>
      </c>
      <c r="O39" s="1"/>
      <c r="P39" s="166">
        <f>ROUND(F39*(R39),3)</f>
        <v>0.29499999999999998</v>
      </c>
      <c r="Q39" s="172"/>
      <c r="R39" s="172">
        <v>0.29499999999999998</v>
      </c>
      <c r="S39" s="166">
        <f t="shared" ref="S39:S40" si="18">ROUND(I39*(U39),3)</f>
        <v>0</v>
      </c>
      <c r="Z39">
        <v>0</v>
      </c>
    </row>
    <row r="40" spans="1:26" ht="21" customHeight="1" x14ac:dyDescent="0.25">
      <c r="A40" s="170"/>
      <c r="B40" s="167" t="s">
        <v>117</v>
      </c>
      <c r="C40" s="171" t="s">
        <v>119</v>
      </c>
      <c r="D40" s="167" t="s">
        <v>132</v>
      </c>
      <c r="E40" s="167" t="s">
        <v>91</v>
      </c>
      <c r="F40" s="168">
        <v>12</v>
      </c>
      <c r="G40" s="169"/>
      <c r="H40" s="169"/>
      <c r="I40" s="169">
        <f t="shared" si="13"/>
        <v>0</v>
      </c>
      <c r="J40" s="167">
        <f t="shared" si="14"/>
        <v>658.44</v>
      </c>
      <c r="K40" s="1">
        <f t="shared" si="15"/>
        <v>0</v>
      </c>
      <c r="L40" s="1"/>
      <c r="M40" s="1">
        <f>ROUND(F40*(G40),2)</f>
        <v>0</v>
      </c>
      <c r="N40" s="1">
        <v>54.87</v>
      </c>
      <c r="O40" s="1"/>
      <c r="P40" s="166">
        <f>ROUND(F40*(R40),3)</f>
        <v>30.036000000000001</v>
      </c>
      <c r="Q40" s="172"/>
      <c r="R40" s="172">
        <v>2.5030000000000001</v>
      </c>
      <c r="S40" s="166">
        <f t="shared" si="18"/>
        <v>0</v>
      </c>
      <c r="Z40">
        <v>0</v>
      </c>
    </row>
    <row r="41" spans="1:26" x14ac:dyDescent="0.25">
      <c r="A41" s="155"/>
      <c r="B41" s="155"/>
      <c r="C41" s="155"/>
      <c r="D41" s="155" t="s">
        <v>70</v>
      </c>
      <c r="E41" s="155"/>
      <c r="F41" s="166"/>
      <c r="G41" s="158"/>
      <c r="H41" s="158">
        <f>ROUND((SUM(M35:M40))/1,2)</f>
        <v>0</v>
      </c>
      <c r="I41" s="158">
        <f>ROUND((SUM(I35:I40))/1,2)</f>
        <v>0</v>
      </c>
      <c r="J41" s="155"/>
      <c r="K41" s="155"/>
      <c r="L41" s="155">
        <f>ROUND((SUM(L35:L40))/1,2)</f>
        <v>0</v>
      </c>
      <c r="M41" s="155">
        <f>ROUND((SUM(M35:M40))/1,2)</f>
        <v>0</v>
      </c>
      <c r="N41" s="155"/>
      <c r="O41" s="155"/>
      <c r="P41" s="173">
        <f>ROUND((SUM(P35:P40))/1,2)</f>
        <v>30.33</v>
      </c>
      <c r="Q41" s="152"/>
      <c r="R41" s="152"/>
      <c r="S41" s="173">
        <f>ROUND((SUM(S35:S40))/1,2)</f>
        <v>0.11</v>
      </c>
      <c r="T41" s="152"/>
      <c r="U41" s="152"/>
      <c r="V41" s="152"/>
      <c r="W41" s="152"/>
      <c r="X41" s="152"/>
      <c r="Y41" s="152"/>
      <c r="Z41" s="152"/>
    </row>
    <row r="42" spans="1:26" x14ac:dyDescent="0.25">
      <c r="A42" s="1"/>
      <c r="B42" s="1"/>
      <c r="C42" s="1"/>
      <c r="D42" s="1"/>
      <c r="E42" s="1"/>
      <c r="F42" s="162"/>
      <c r="G42" s="148"/>
      <c r="H42" s="148"/>
      <c r="I42" s="148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55"/>
      <c r="B43" s="155"/>
      <c r="C43" s="155"/>
      <c r="D43" s="155" t="s">
        <v>71</v>
      </c>
      <c r="E43" s="155"/>
      <c r="F43" s="166"/>
      <c r="G43" s="156"/>
      <c r="H43" s="156"/>
      <c r="I43" s="156"/>
      <c r="J43" s="155"/>
      <c r="K43" s="155"/>
      <c r="L43" s="155"/>
      <c r="M43" s="155"/>
      <c r="N43" s="155"/>
      <c r="O43" s="155"/>
      <c r="P43" s="155"/>
      <c r="Q43" s="152"/>
      <c r="R43" s="152"/>
      <c r="S43" s="155"/>
      <c r="T43" s="152"/>
      <c r="U43" s="152"/>
      <c r="V43" s="152"/>
      <c r="W43" s="152"/>
      <c r="X43" s="152"/>
      <c r="Y43" s="152"/>
      <c r="Z43" s="152"/>
    </row>
    <row r="44" spans="1:26" ht="23.25" customHeight="1" x14ac:dyDescent="0.25">
      <c r="A44" s="170"/>
      <c r="B44" s="167" t="s">
        <v>120</v>
      </c>
      <c r="C44" s="171" t="s">
        <v>121</v>
      </c>
      <c r="D44" s="167" t="s">
        <v>122</v>
      </c>
      <c r="E44" s="167" t="s">
        <v>123</v>
      </c>
      <c r="F44" s="168">
        <v>340</v>
      </c>
      <c r="G44" s="169"/>
      <c r="H44" s="169"/>
      <c r="I44" s="169">
        <f>ROUND(F44*(G44+H44),2)</f>
        <v>0</v>
      </c>
      <c r="J44" s="167">
        <f>ROUND(F44*(N44),2)</f>
        <v>5790.2</v>
      </c>
      <c r="K44" s="1">
        <f>ROUND(F44*(O44),2)</f>
        <v>0</v>
      </c>
      <c r="L44" s="1">
        <f>ROUND(F44*(G44),2)</f>
        <v>0</v>
      </c>
      <c r="M44" s="1"/>
      <c r="N44" s="1">
        <v>17.03</v>
      </c>
      <c r="O44" s="1"/>
      <c r="P44" s="166">
        <f>ROUND(F44*(R44),3)</f>
        <v>0.25800000000000001</v>
      </c>
      <c r="Q44" s="172"/>
      <c r="R44" s="172">
        <v>7.6000000000000004E-4</v>
      </c>
      <c r="S44" s="166">
        <f>ROUND(I44*(U44),3)</f>
        <v>0</v>
      </c>
      <c r="Z44">
        <v>0</v>
      </c>
    </row>
    <row r="45" spans="1:26" ht="21" customHeight="1" x14ac:dyDescent="0.25">
      <c r="A45" s="170"/>
      <c r="B45" s="167" t="s">
        <v>124</v>
      </c>
      <c r="C45" s="171" t="s">
        <v>125</v>
      </c>
      <c r="D45" s="167" t="s">
        <v>130</v>
      </c>
      <c r="E45" s="167" t="s">
        <v>123</v>
      </c>
      <c r="F45" s="168">
        <v>340</v>
      </c>
      <c r="G45" s="169"/>
      <c r="H45" s="169"/>
      <c r="I45" s="169">
        <f t="shared" ref="I45" si="19">ROUND(F45*(G45+H45),2)</f>
        <v>0</v>
      </c>
      <c r="J45" s="167">
        <f>ROUND(F45*(N45),2)</f>
        <v>1652.4</v>
      </c>
      <c r="K45" s="1">
        <f>ROUND(F45*(O45),2)</f>
        <v>0</v>
      </c>
      <c r="L45" s="1">
        <f>ROUND(F45*(G45),2)</f>
        <v>0</v>
      </c>
      <c r="M45" s="1"/>
      <c r="N45" s="1">
        <v>4.8600000000000003</v>
      </c>
      <c r="O45" s="1"/>
      <c r="P45" s="166">
        <f t="shared" ref="P45:R45" si="20">ROUND(F45*(R45),3)</f>
        <v>0</v>
      </c>
      <c r="Q45" s="166">
        <f t="shared" si="20"/>
        <v>0</v>
      </c>
      <c r="R45" s="166">
        <f t="shared" si="20"/>
        <v>0</v>
      </c>
      <c r="S45" s="166">
        <f t="shared" ref="S45" si="21">ROUND(I45*(U45),3)</f>
        <v>0</v>
      </c>
      <c r="Z45">
        <v>0</v>
      </c>
    </row>
    <row r="46" spans="1:26" x14ac:dyDescent="0.25">
      <c r="A46" s="155"/>
      <c r="B46" s="155"/>
      <c r="C46" s="155"/>
      <c r="D46" s="155" t="s">
        <v>71</v>
      </c>
      <c r="E46" s="155"/>
      <c r="F46" s="166"/>
      <c r="G46" s="158"/>
      <c r="H46" s="158">
        <f>ROUND((SUM(M43:M45))/1,2)</f>
        <v>0</v>
      </c>
      <c r="I46" s="158">
        <f>ROUND((SUM(I43:I45))/1,2)</f>
        <v>0</v>
      </c>
      <c r="J46" s="155"/>
      <c r="K46" s="155"/>
      <c r="L46" s="155">
        <f>ROUND((SUM(L43:L45))/1,2)</f>
        <v>0</v>
      </c>
      <c r="M46" s="155">
        <f>ROUND((SUM(M43:M45))/1,2)</f>
        <v>0</v>
      </c>
      <c r="N46" s="155"/>
      <c r="O46" s="155"/>
      <c r="P46" s="173">
        <f>ROUND((SUM(P43:P45))/1,2)</f>
        <v>0.26</v>
      </c>
      <c r="Q46" s="152"/>
      <c r="R46" s="152"/>
      <c r="S46" s="173">
        <f>ROUND((SUM(S43:S45))/1,2)</f>
        <v>0</v>
      </c>
      <c r="T46" s="152"/>
      <c r="U46" s="152"/>
      <c r="V46" s="152"/>
      <c r="W46" s="152"/>
      <c r="X46" s="152"/>
      <c r="Y46" s="152"/>
      <c r="Z46" s="152"/>
    </row>
    <row r="47" spans="1:26" x14ac:dyDescent="0.25">
      <c r="A47" s="1"/>
      <c r="B47" s="1"/>
      <c r="C47" s="1"/>
      <c r="D47" s="1"/>
      <c r="E47" s="1"/>
      <c r="F47" s="162"/>
      <c r="G47" s="148"/>
      <c r="H47" s="148"/>
      <c r="I47" s="148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5"/>
      <c r="B48" s="155"/>
      <c r="C48" s="155"/>
      <c r="D48" s="2" t="s">
        <v>69</v>
      </c>
      <c r="E48" s="155"/>
      <c r="F48" s="166"/>
      <c r="G48" s="158"/>
      <c r="H48" s="158">
        <f>ROUND((SUM(M34:M47))/2,2)</f>
        <v>0</v>
      </c>
      <c r="I48" s="158">
        <f>ROUND((SUM(I34:I47))/2,2)</f>
        <v>0</v>
      </c>
      <c r="J48" s="166"/>
      <c r="K48" s="155"/>
      <c r="L48" s="156">
        <f>ROUND((SUM(L34:L47))/2,2)</f>
        <v>0</v>
      </c>
      <c r="M48" s="156">
        <f>ROUND((SUM(M34:M47))/2,2)</f>
        <v>0</v>
      </c>
      <c r="N48" s="155"/>
      <c r="O48" s="155"/>
      <c r="P48" s="173">
        <f>ROUND((SUM(P34:P47))/2,2)</f>
        <v>30.59</v>
      </c>
      <c r="S48" s="173">
        <f>ROUND((SUM(S34:S47))/2,2)</f>
        <v>0.11</v>
      </c>
    </row>
    <row r="49" spans="1:26" x14ac:dyDescent="0.25">
      <c r="A49" s="155"/>
      <c r="B49" s="175"/>
      <c r="C49" s="175"/>
      <c r="D49" s="175" t="s">
        <v>72</v>
      </c>
      <c r="E49" s="175"/>
      <c r="F49" s="176"/>
      <c r="G49" s="177"/>
      <c r="H49" s="177">
        <f>ROUND((SUM(M9:M48))/3,2)</f>
        <v>0</v>
      </c>
      <c r="I49" s="177">
        <f>ROUND((SUM(I9:I48))/3,2)</f>
        <v>0</v>
      </c>
      <c r="J49" s="175"/>
      <c r="K49" s="175">
        <f>ROUND((SUM(K9:K48))/3,2)</f>
        <v>0</v>
      </c>
      <c r="L49" s="175">
        <f>ROUND((SUM(L9:L48))/3,2)</f>
        <v>0</v>
      </c>
      <c r="M49" s="175">
        <f>ROUND((SUM(M9:M48))/3,2)</f>
        <v>0</v>
      </c>
      <c r="N49" s="175"/>
      <c r="O49" s="175"/>
      <c r="P49" s="176">
        <f>ROUND((SUM(P9:P48))/3,2)</f>
        <v>31.18</v>
      </c>
      <c r="S49" s="176">
        <f>ROUND((SUM(S9:S48))/3,2)</f>
        <v>0.11</v>
      </c>
      <c r="T49" s="152"/>
      <c r="U49" s="152"/>
      <c r="V49" s="152"/>
      <c r="W49" s="152"/>
      <c r="X49" s="152"/>
      <c r="Y49" s="152"/>
      <c r="Z49" s="152"/>
    </row>
    <row r="50" spans="1:26" ht="24.95" customHeight="1" x14ac:dyDescent="0.25">
      <c r="A50" s="170"/>
      <c r="Z50">
        <v>0</v>
      </c>
    </row>
    <row r="51" spans="1:26" x14ac:dyDescent="0.25">
      <c r="A51" s="155"/>
    </row>
    <row r="52" spans="1:26" x14ac:dyDescent="0.25">
      <c r="A52" s="1"/>
    </row>
    <row r="53" spans="1:26" x14ac:dyDescent="0.25">
      <c r="A53" s="155"/>
    </row>
    <row r="54" spans="1:26" x14ac:dyDescent="0.25">
      <c r="A54" s="175"/>
      <c r="Z54">
        <f>(SUM(Z9:Z53))</f>
        <v>0</v>
      </c>
    </row>
  </sheetData>
  <phoneticPr fontId="12" type="noConversion"/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Podunajské Biskupice  / Výmena plotu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Kryci_list 7081</vt:lpstr>
      <vt:lpstr>Rekap 7081</vt:lpstr>
      <vt:lpstr>SO 7081</vt:lpstr>
      <vt:lpstr>'Rekap 7081'!Názvy_tlače</vt:lpstr>
      <vt:lpstr>'SO 7081'!Názvy_tlače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akarki</dc:creator>
  <cp:lastModifiedBy>akarki</cp:lastModifiedBy>
  <cp:lastPrinted>2019-11-05T11:23:55Z</cp:lastPrinted>
  <dcterms:created xsi:type="dcterms:W3CDTF">2019-08-23T00:27:19Z</dcterms:created>
  <dcterms:modified xsi:type="dcterms:W3CDTF">2019-11-05T11:25:09Z</dcterms:modified>
</cp:coreProperties>
</file>